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09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/Users/janpopie/miniconda3/envs/deala/lib/python3.11/site-packages/DEALA/files/Excel_datasets/"/>
    </mc:Choice>
  </mc:AlternateContent>
  <xr:revisionPtr revIDLastSave="0" documentId="13_ncr:1_{C271F8FF-64F1-C341-999E-6DC98F85BC9E}" xr6:coauthVersionLast="47" xr6:coauthVersionMax="47" xr10:uidLastSave="{00000000-0000-0000-0000-000000000000}"/>
  <bookViews>
    <workbookView xWindow="0" yWindow="500" windowWidth="51200" windowHeight="26600" tabRatio="1000" activeTab="9" xr2:uid="{0C172DBF-9C4A-43D1-BFFE-45807C4F2539}"/>
  </bookViews>
  <sheets>
    <sheet name="Milling" sheetId="1" r:id="rId1"/>
    <sheet name="Mashing" sheetId="69" r:id="rId2"/>
    <sheet name="Lautering" sheetId="70" r:id="rId3"/>
    <sheet name="Wort boiling" sheetId="71" r:id="rId4"/>
    <sheet name="Separation" sheetId="72" r:id="rId5"/>
    <sheet name="Cooling" sheetId="73" r:id="rId6"/>
    <sheet name="Fermentation" sheetId="74" r:id="rId7"/>
    <sheet name="Conditioning" sheetId="75" r:id="rId8"/>
    <sheet name="Filtration" sheetId="78" r:id="rId9"/>
    <sheet name="Carbonation" sheetId="79" r:id="rId10"/>
    <sheet name="Filling" sheetId="80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71" l="1"/>
  <c r="B24" i="80"/>
  <c r="B23" i="80"/>
  <c r="J20" i="80"/>
  <c r="J19" i="80"/>
  <c r="J18" i="80"/>
  <c r="J17" i="80"/>
  <c r="J16" i="80"/>
  <c r="J24" i="80"/>
  <c r="J23" i="80"/>
  <c r="J22" i="80"/>
  <c r="J21" i="80"/>
  <c r="J15" i="80"/>
  <c r="J14" i="80"/>
  <c r="B5" i="80"/>
  <c r="B18" i="79"/>
  <c r="B19" i="79"/>
  <c r="J19" i="79" s="1"/>
  <c r="J18" i="79"/>
  <c r="J17" i="79"/>
  <c r="J16" i="79"/>
  <c r="J15" i="79"/>
  <c r="J14" i="79"/>
  <c r="B5" i="79"/>
  <c r="B21" i="78"/>
  <c r="J21" i="78" s="1"/>
  <c r="B20" i="78"/>
  <c r="J20" i="78"/>
  <c r="J19" i="78"/>
  <c r="J18" i="78"/>
  <c r="J17" i="78"/>
  <c r="J16" i="78"/>
  <c r="J15" i="78"/>
  <c r="J14" i="78"/>
  <c r="B5" i="78"/>
  <c r="B21" i="75"/>
  <c r="B20" i="75"/>
  <c r="J16" i="75"/>
  <c r="J21" i="75"/>
  <c r="J20" i="75"/>
  <c r="J19" i="75"/>
  <c r="J18" i="75"/>
  <c r="J17" i="75"/>
  <c r="J14" i="75"/>
  <c r="J15" i="75"/>
  <c r="J18" i="74"/>
  <c r="J17" i="74"/>
  <c r="B23" i="74"/>
  <c r="B22" i="74"/>
  <c r="J15" i="74"/>
  <c r="J23" i="74"/>
  <c r="J22" i="74"/>
  <c r="J21" i="74"/>
  <c r="J20" i="74"/>
  <c r="J19" i="74"/>
  <c r="J14" i="74"/>
  <c r="J16" i="74"/>
  <c r="B18" i="72"/>
  <c r="J18" i="72" s="1"/>
  <c r="B21" i="73"/>
  <c r="J21" i="73" s="1"/>
  <c r="B20" i="73"/>
  <c r="J17" i="73"/>
  <c r="J16" i="73"/>
  <c r="J18" i="73"/>
  <c r="J15" i="73"/>
  <c r="J14" i="73"/>
  <c r="J20" i="73"/>
  <c r="J19" i="73"/>
  <c r="J15" i="72"/>
  <c r="J16" i="72"/>
  <c r="J17" i="72"/>
  <c r="J14" i="72"/>
  <c r="J17" i="71"/>
  <c r="J18" i="71"/>
  <c r="B21" i="71"/>
  <c r="B20" i="71"/>
  <c r="J15" i="71"/>
  <c r="J14" i="71"/>
  <c r="J21" i="71"/>
  <c r="J20" i="71"/>
  <c r="J19" i="71"/>
  <c r="B22" i="70"/>
  <c r="J22" i="70" s="1"/>
  <c r="B21" i="70"/>
  <c r="J21" i="70" s="1"/>
  <c r="J20" i="70"/>
  <c r="J19" i="70"/>
  <c r="J16" i="70"/>
  <c r="J18" i="70"/>
  <c r="J17" i="70"/>
  <c r="J15" i="70"/>
  <c r="J14" i="70"/>
  <c r="B20" i="69"/>
  <c r="B19" i="69"/>
  <c r="J16" i="69"/>
  <c r="J15" i="69"/>
  <c r="J14" i="69"/>
  <c r="J20" i="69"/>
  <c r="J19" i="69"/>
  <c r="J18" i="69"/>
  <c r="J17" i="69"/>
  <c r="B20" i="1"/>
  <c r="B19" i="1"/>
  <c r="J20" i="1"/>
  <c r="J19" i="1"/>
  <c r="J18" i="1"/>
  <c r="J17" i="1"/>
  <c r="B5" i="75"/>
  <c r="B5" i="74"/>
  <c r="B5" i="73"/>
  <c r="B5" i="72"/>
  <c r="B5" i="71"/>
  <c r="B5" i="70"/>
  <c r="B5" i="69"/>
  <c r="B7" i="1"/>
  <c r="J16" i="1"/>
</calcChain>
</file>

<file path=xl/sharedStrings.xml><?xml version="1.0" encoding="utf-8"?>
<sst xmlns="http://schemas.openxmlformats.org/spreadsheetml/2006/main" count="1465" uniqueCount="121">
  <si>
    <t>cutoff</t>
  </si>
  <si>
    <t>Activity</t>
  </si>
  <si>
    <t>All columns past the first two for database and activity definitions are ignored in any case.</t>
  </si>
  <si>
    <t>categories</t>
  </si>
  <si>
    <t>code</t>
  </si>
  <si>
    <t>comment</t>
  </si>
  <si>
    <t>location</t>
  </si>
  <si>
    <t>production amount</t>
  </si>
  <si>
    <t>type</t>
  </si>
  <si>
    <t>process</t>
  </si>
  <si>
    <t>reference product</t>
  </si>
  <si>
    <t>unit</t>
  </si>
  <si>
    <t>Exchanges</t>
  </si>
  <si>
    <t>name</t>
  </si>
  <si>
    <t>amount</t>
  </si>
  <si>
    <t>database</t>
  </si>
  <si>
    <t>uncertainty type</t>
  </si>
  <si>
    <t>loc</t>
  </si>
  <si>
    <t>scale</t>
  </si>
  <si>
    <t>shape</t>
  </si>
  <si>
    <t>minimum</t>
  </si>
  <si>
    <t>maximum</t>
  </si>
  <si>
    <t>Reference</t>
  </si>
  <si>
    <t>Comment</t>
  </si>
  <si>
    <t>technosphere</t>
  </si>
  <si>
    <t>(Unknown)</t>
  </si>
  <si>
    <t>GLO</t>
  </si>
  <si>
    <t>Database</t>
  </si>
  <si>
    <t>format</t>
  </si>
  <si>
    <t>Excel spreadsheet</t>
  </si>
  <si>
    <t>You can tell the importer to ignore some columns_where you can do calculations or take notes.</t>
  </si>
  <si>
    <t>kg</t>
  </si>
  <si>
    <t>MJ</t>
  </si>
  <si>
    <t>investment</t>
  </si>
  <si>
    <t>malt</t>
  </si>
  <si>
    <t>item</t>
  </si>
  <si>
    <t>beer_production</t>
  </si>
  <si>
    <t>input</t>
  </si>
  <si>
    <t>Malt milling of barley malt to milled grist for a production of 500l per batch</t>
  </si>
  <si>
    <t>electricity - Non-household, less than 20 MWh</t>
  </si>
  <si>
    <t>Energy_ecoinvent 3.9.1-cutoff_ecoSpold02</t>
  </si>
  <si>
    <t>electricity, medium voltage</t>
  </si>
  <si>
    <t>kilowatt hour</t>
  </si>
  <si>
    <t>energy</t>
  </si>
  <si>
    <t>malt_milling</t>
  </si>
  <si>
    <t>beer production</t>
  </si>
  <si>
    <t>milled grist</t>
  </si>
  <si>
    <t>input_materials</t>
  </si>
  <si>
    <t>intermediate</t>
  </si>
  <si>
    <t>personnel - Manufacturing</t>
  </si>
  <si>
    <t>Manufacturing</t>
  </si>
  <si>
    <t>h</t>
  </si>
  <si>
    <t>DEALA_activities_remind_SSP2-Base_cutoff_ecoSpold02</t>
  </si>
  <si>
    <t>personnel</t>
  </si>
  <si>
    <t>Advanced manufacturing facility</t>
  </si>
  <si>
    <t>depreciation (linear) - Advanced manufacturing facility - 50 years</t>
  </si>
  <si>
    <t>m2</t>
  </si>
  <si>
    <t>building</t>
  </si>
  <si>
    <t>depreciation (linear) - machinery and equipment - 10 years</t>
  </si>
  <si>
    <t>USD</t>
  </si>
  <si>
    <t>machines and equipment</t>
  </si>
  <si>
    <t>assumption: 104 batches per year (total investment: 5000 USD)</t>
  </si>
  <si>
    <t>assumption: 104 batches per year (required area: 10 m2)</t>
  </si>
  <si>
    <t>Mashing of milled grist to produce mash for a production of 500l per batch</t>
  </si>
  <si>
    <t>brewing water</t>
  </si>
  <si>
    <t>mash</t>
  </si>
  <si>
    <t>cleaning water</t>
  </si>
  <si>
    <t>gas - non-household, less than 1000 GJ</t>
  </si>
  <si>
    <t>heat</t>
  </si>
  <si>
    <t>Lautering of mash to produce green wort for a production of 500l per batch</t>
  </si>
  <si>
    <t>green wort</t>
  </si>
  <si>
    <t>sparge water</t>
  </si>
  <si>
    <t>l</t>
  </si>
  <si>
    <t>wet spent grains</t>
  </si>
  <si>
    <t>output_materials</t>
  </si>
  <si>
    <t>output</t>
  </si>
  <si>
    <t>Wort boiling of green wort  to produce hot wort for a production of 500l per batch</t>
  </si>
  <si>
    <t>hot wort</t>
  </si>
  <si>
    <t>hop pellets</t>
  </si>
  <si>
    <t>hot break</t>
  </si>
  <si>
    <t>Whirlpool separation of hot wort  to produce clear wort for a production of 500l per batch</t>
  </si>
  <si>
    <t>clear wort</t>
  </si>
  <si>
    <t>residual trub</t>
  </si>
  <si>
    <t>Cooling of clear wort  to produce cooled wort for a production of 500l per batch</t>
  </si>
  <si>
    <t>cooled wort</t>
  </si>
  <si>
    <t>cooling water</t>
  </si>
  <si>
    <t>Fermentation of cooled wort  to produce green beer for a production of 500l per batch</t>
  </si>
  <si>
    <t>green beer</t>
  </si>
  <si>
    <t>pure yeast</t>
  </si>
  <si>
    <t>yeast trub</t>
  </si>
  <si>
    <t>CO2 off-gas</t>
  </si>
  <si>
    <t>fermentation</t>
  </si>
  <si>
    <t>mashing</t>
  </si>
  <si>
    <t>lautering</t>
  </si>
  <si>
    <t>wort_boiling</t>
  </si>
  <si>
    <t>whirlpool_separation</t>
  </si>
  <si>
    <t>wort_cooling</t>
  </si>
  <si>
    <t>conditioning</t>
  </si>
  <si>
    <t>Conditioning of green beer  to produce clear beer for a production of 500l per batch</t>
  </si>
  <si>
    <t>clear lager</t>
  </si>
  <si>
    <t>beer losses</t>
  </si>
  <si>
    <t>filtration</t>
  </si>
  <si>
    <t>Filtration of clear beer  to produce bright beer for a production of 500l per batch</t>
  </si>
  <si>
    <t>bright beer</t>
  </si>
  <si>
    <t>spent filter cake</t>
  </si>
  <si>
    <t>Carbonation of bright beer  to produce carbonated beer for a production of 500l per batch</t>
  </si>
  <si>
    <t>carbonated beer</t>
  </si>
  <si>
    <t>CO2</t>
  </si>
  <si>
    <t>filling</t>
  </si>
  <si>
    <t>filling and packaging the carbonated beer for the production of 500l per batch</t>
  </si>
  <si>
    <t>bottle 500ml</t>
  </si>
  <si>
    <t>caps</t>
  </si>
  <si>
    <t>label</t>
  </si>
  <si>
    <t>beer crate</t>
  </si>
  <si>
    <t>20 bottles per crate</t>
  </si>
  <si>
    <t>packaged beer crate</t>
  </si>
  <si>
    <t>water</t>
  </si>
  <si>
    <t>yeast</t>
  </si>
  <si>
    <t>carbon dioxide</t>
  </si>
  <si>
    <t>production</t>
  </si>
  <si>
    <t>carbonation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</si>
</sst>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40100-58B9-4C08-90BC-167BCB8107E5}">
  <sheetPr codeName="Tabelle1">
    <tabColor theme="7"/>
  </sheetPr>
  <dimension ref="A1:P22"/>
  <sheetViews>
    <sheetView zoomScale="115" zoomScaleNormal="115" workbookViewId="0">
      <selection activeCell="B16" sqref="B16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  <col min="16" max="16" width="50.33203125" bestFit="1" customWidth="1"/>
  </cols>
  <sheetData>
    <row r="1" spans="1:16" x14ac:dyDescent="0.2">
      <c r="A1" t="s">
        <v>0</v>
      </c>
      <c r="B1">
        <v>10</v>
      </c>
      <c r="C1" s="1" t="s">
        <v>30</v>
      </c>
    </row>
    <row r="2" spans="1:16" ht="16" x14ac:dyDescent="0.2">
      <c r="A2" s="2" t="s">
        <v>27</v>
      </c>
      <c r="B2" s="2" t="s">
        <v>36</v>
      </c>
      <c r="C2" s="1"/>
    </row>
    <row r="3" spans="1:16" x14ac:dyDescent="0.2">
      <c r="A3" t="s">
        <v>28</v>
      </c>
      <c r="B3" t="s">
        <v>29</v>
      </c>
      <c r="C3" s="1"/>
    </row>
    <row r="4" spans="1:16" x14ac:dyDescent="0.2">
      <c r="C4" s="1"/>
    </row>
    <row r="5" spans="1:16" ht="16" x14ac:dyDescent="0.2">
      <c r="A5" s="2" t="s">
        <v>1</v>
      </c>
      <c r="B5" s="2" t="s">
        <v>44</v>
      </c>
      <c r="C5" s="1" t="s">
        <v>2</v>
      </c>
    </row>
    <row r="6" spans="1:16" ht="16" x14ac:dyDescent="0.2">
      <c r="A6" t="s">
        <v>3</v>
      </c>
      <c r="B6" s="3" t="s">
        <v>45</v>
      </c>
    </row>
    <row r="7" spans="1:16" x14ac:dyDescent="0.2">
      <c r="A7" t="s">
        <v>4</v>
      </c>
      <c r="B7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0da95392-e6bf-4b5d-b682-4b43d84ce985</v>
      </c>
    </row>
    <row r="8" spans="1:16" x14ac:dyDescent="0.2">
      <c r="A8" t="s">
        <v>5</v>
      </c>
      <c r="B8" t="s">
        <v>38</v>
      </c>
    </row>
    <row r="9" spans="1:16" x14ac:dyDescent="0.2">
      <c r="A9" t="s">
        <v>6</v>
      </c>
      <c r="B9" t="s">
        <v>26</v>
      </c>
    </row>
    <row r="10" spans="1:16" x14ac:dyDescent="0.2">
      <c r="A10" t="s">
        <v>7</v>
      </c>
      <c r="B10">
        <v>1</v>
      </c>
    </row>
    <row r="11" spans="1:16" x14ac:dyDescent="0.2">
      <c r="A11" t="s">
        <v>8</v>
      </c>
      <c r="B11" t="s">
        <v>9</v>
      </c>
    </row>
    <row r="12" spans="1:16" x14ac:dyDescent="0.2">
      <c r="A12" t="s">
        <v>10</v>
      </c>
      <c r="B12" t="s">
        <v>46</v>
      </c>
    </row>
    <row r="13" spans="1:16" x14ac:dyDescent="0.2">
      <c r="A13" t="s">
        <v>11</v>
      </c>
      <c r="B13" t="s">
        <v>35</v>
      </c>
    </row>
    <row r="14" spans="1:16" ht="16" x14ac:dyDescent="0.2">
      <c r="A14" s="2" t="s">
        <v>12</v>
      </c>
    </row>
    <row r="15" spans="1:16" ht="16" x14ac:dyDescent="0.2">
      <c r="A15" s="2" t="s">
        <v>13</v>
      </c>
      <c r="B15" s="2" t="s">
        <v>14</v>
      </c>
      <c r="C15" s="2" t="s">
        <v>11</v>
      </c>
      <c r="D15" s="2" t="s">
        <v>15</v>
      </c>
      <c r="E15" s="2" t="s">
        <v>10</v>
      </c>
      <c r="F15" s="2" t="s">
        <v>3</v>
      </c>
      <c r="G15" s="2" t="s">
        <v>6</v>
      </c>
      <c r="H15" s="2" t="s">
        <v>8</v>
      </c>
      <c r="I15" s="2" t="s">
        <v>16</v>
      </c>
      <c r="J15" s="2" t="s">
        <v>17</v>
      </c>
      <c r="K15" s="2" t="s">
        <v>18</v>
      </c>
      <c r="L15" s="2" t="s">
        <v>19</v>
      </c>
      <c r="M15" s="2" t="s">
        <v>20</v>
      </c>
      <c r="N15" s="2" t="s">
        <v>21</v>
      </c>
      <c r="O15" s="2" t="s">
        <v>22</v>
      </c>
      <c r="P15" s="2" t="s">
        <v>23</v>
      </c>
    </row>
    <row r="16" spans="1:16" x14ac:dyDescent="0.2">
      <c r="A16" t="s">
        <v>34</v>
      </c>
      <c r="B16">
        <v>120</v>
      </c>
      <c r="C16" t="s">
        <v>31</v>
      </c>
      <c r="D16" t="s">
        <v>47</v>
      </c>
      <c r="E16" t="s">
        <v>34</v>
      </c>
      <c r="F16" t="s">
        <v>37</v>
      </c>
      <c r="G16" t="s">
        <v>26</v>
      </c>
      <c r="H16" t="s">
        <v>24</v>
      </c>
      <c r="I16">
        <v>0</v>
      </c>
      <c r="J16">
        <f t="shared" ref="J16:J20" si="0">B16</f>
        <v>120</v>
      </c>
      <c r="K16" t="s">
        <v>25</v>
      </c>
      <c r="L16" t="s">
        <v>25</v>
      </c>
      <c r="M16" t="s">
        <v>25</v>
      </c>
      <c r="N16" t="s">
        <v>25</v>
      </c>
    </row>
    <row r="17" spans="1:16" x14ac:dyDescent="0.2">
      <c r="A17" t="s">
        <v>39</v>
      </c>
      <c r="B17">
        <v>0.37</v>
      </c>
      <c r="C17" t="s">
        <v>42</v>
      </c>
      <c r="D17" t="s">
        <v>40</v>
      </c>
      <c r="E17" t="s">
        <v>41</v>
      </c>
      <c r="F17" t="s">
        <v>43</v>
      </c>
      <c r="G17" t="s">
        <v>26</v>
      </c>
      <c r="H17" t="s">
        <v>24</v>
      </c>
      <c r="I17">
        <v>0</v>
      </c>
      <c r="J17">
        <f t="shared" si="0"/>
        <v>0.37</v>
      </c>
      <c r="K17" t="s">
        <v>25</v>
      </c>
      <c r="L17" t="s">
        <v>25</v>
      </c>
      <c r="M17" t="s">
        <v>25</v>
      </c>
      <c r="N17" t="s">
        <v>25</v>
      </c>
    </row>
    <row r="18" spans="1:16" x14ac:dyDescent="0.2">
      <c r="A18" t="s">
        <v>49</v>
      </c>
      <c r="B18">
        <v>0.5</v>
      </c>
      <c r="C18" t="s">
        <v>51</v>
      </c>
      <c r="D18" t="s">
        <v>52</v>
      </c>
      <c r="E18" t="s">
        <v>50</v>
      </c>
      <c r="F18" t="s">
        <v>53</v>
      </c>
      <c r="G18" t="s">
        <v>26</v>
      </c>
      <c r="H18" t="s">
        <v>24</v>
      </c>
      <c r="I18">
        <v>0</v>
      </c>
      <c r="J18">
        <f t="shared" si="0"/>
        <v>0.5</v>
      </c>
      <c r="K18" t="s">
        <v>25</v>
      </c>
      <c r="L18" t="s">
        <v>25</v>
      </c>
      <c r="M18" t="s">
        <v>25</v>
      </c>
      <c r="N18" t="s">
        <v>25</v>
      </c>
    </row>
    <row r="19" spans="1:16" x14ac:dyDescent="0.2">
      <c r="A19" t="s">
        <v>55</v>
      </c>
      <c r="B19">
        <f>10/104</f>
        <v>9.6153846153846159E-2</v>
      </c>
      <c r="C19" t="s">
        <v>56</v>
      </c>
      <c r="D19" t="s">
        <v>52</v>
      </c>
      <c r="E19" t="s">
        <v>54</v>
      </c>
      <c r="F19" t="s">
        <v>57</v>
      </c>
      <c r="G19" t="s">
        <v>26</v>
      </c>
      <c r="H19" t="s">
        <v>24</v>
      </c>
      <c r="I19">
        <v>0</v>
      </c>
      <c r="J19">
        <f t="shared" si="0"/>
        <v>9.6153846153846159E-2</v>
      </c>
      <c r="K19" t="s">
        <v>25</v>
      </c>
      <c r="L19" t="s">
        <v>25</v>
      </c>
      <c r="M19" t="s">
        <v>25</v>
      </c>
      <c r="N19" t="s">
        <v>25</v>
      </c>
      <c r="P19" t="s">
        <v>62</v>
      </c>
    </row>
    <row r="20" spans="1:16" x14ac:dyDescent="0.2">
      <c r="A20" t="s">
        <v>58</v>
      </c>
      <c r="B20">
        <f>5000/104</f>
        <v>48.07692307692308</v>
      </c>
      <c r="C20" t="s">
        <v>59</v>
      </c>
      <c r="D20" t="s">
        <v>52</v>
      </c>
      <c r="E20" t="s">
        <v>33</v>
      </c>
      <c r="F20" t="s">
        <v>60</v>
      </c>
      <c r="G20" t="s">
        <v>26</v>
      </c>
      <c r="H20" t="s">
        <v>24</v>
      </c>
      <c r="I20">
        <v>0</v>
      </c>
      <c r="J20">
        <f t="shared" si="0"/>
        <v>48.07692307692308</v>
      </c>
      <c r="K20" t="s">
        <v>25</v>
      </c>
      <c r="L20" t="s">
        <v>25</v>
      </c>
      <c r="M20" t="s">
        <v>25</v>
      </c>
      <c r="N20" t="s">
        <v>25</v>
      </c>
      <c r="P20" t="s">
        <v>61</v>
      </c>
    </row>
    <row r="21" spans="1:16" x14ac:dyDescent="0.2">
      <c r="A21" t="s">
        <v>44</v>
      </c>
      <c r="B21">
        <v>1</v>
      </c>
      <c r="C21" t="s">
        <v>35</v>
      </c>
      <c r="D21" t="s">
        <v>36</v>
      </c>
      <c r="E21" t="s">
        <v>46</v>
      </c>
      <c r="F21" t="s">
        <v>48</v>
      </c>
      <c r="G21" t="s">
        <v>26</v>
      </c>
      <c r="H21" t="s">
        <v>119</v>
      </c>
      <c r="I21">
        <v>0</v>
      </c>
      <c r="J21" t="s">
        <v>25</v>
      </c>
      <c r="K21" t="s">
        <v>25</v>
      </c>
      <c r="L21" t="s">
        <v>25</v>
      </c>
      <c r="M21" t="s">
        <v>25</v>
      </c>
      <c r="N21" t="s">
        <v>25</v>
      </c>
    </row>
    <row r="22" spans="1:16" ht="16" x14ac:dyDescent="0.2">
      <c r="A22" s="2"/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A069F-FCCD-8743-B54B-C7B70D25C99A}">
  <sheetPr codeName="Tabelle10">
    <tabColor theme="7"/>
  </sheetPr>
  <dimension ref="A1:P21"/>
  <sheetViews>
    <sheetView tabSelected="1" zoomScale="115" zoomScaleNormal="115" workbookViewId="0">
      <selection activeCell="D24" sqref="D24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0</v>
      </c>
      <c r="B1">
        <v>10</v>
      </c>
      <c r="C1" s="1" t="s">
        <v>30</v>
      </c>
    </row>
    <row r="2" spans="1:16" x14ac:dyDescent="0.2">
      <c r="C2" s="1"/>
    </row>
    <row r="3" spans="1:16" ht="16" x14ac:dyDescent="0.2">
      <c r="A3" s="2" t="s">
        <v>1</v>
      </c>
      <c r="B3" s="2" t="s">
        <v>120</v>
      </c>
      <c r="C3" s="1" t="s">
        <v>2</v>
      </c>
    </row>
    <row r="4" spans="1:16" ht="16" x14ac:dyDescent="0.2">
      <c r="A4" t="s">
        <v>3</v>
      </c>
      <c r="B4" s="3" t="s">
        <v>45</v>
      </c>
    </row>
    <row r="5" spans="1:16" x14ac:dyDescent="0.2">
      <c r="A5" t="s">
        <v>4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76bd4795-fafa-47a2-a436-7d9ac5fd8028</v>
      </c>
    </row>
    <row r="6" spans="1:16" x14ac:dyDescent="0.2">
      <c r="A6" t="s">
        <v>5</v>
      </c>
      <c r="B6" t="s">
        <v>105</v>
      </c>
    </row>
    <row r="7" spans="1:16" x14ac:dyDescent="0.2">
      <c r="A7" t="s">
        <v>6</v>
      </c>
      <c r="B7" t="s">
        <v>26</v>
      </c>
    </row>
    <row r="8" spans="1:16" x14ac:dyDescent="0.2">
      <c r="A8" t="s">
        <v>7</v>
      </c>
      <c r="B8">
        <v>1</v>
      </c>
    </row>
    <row r="9" spans="1:16" x14ac:dyDescent="0.2">
      <c r="A9" t="s">
        <v>8</v>
      </c>
      <c r="B9" t="s">
        <v>9</v>
      </c>
    </row>
    <row r="10" spans="1:16" x14ac:dyDescent="0.2">
      <c r="A10" t="s">
        <v>10</v>
      </c>
      <c r="B10" t="s">
        <v>106</v>
      </c>
    </row>
    <row r="11" spans="1:16" x14ac:dyDescent="0.2">
      <c r="A11" t="s">
        <v>11</v>
      </c>
      <c r="B11" t="s">
        <v>35</v>
      </c>
    </row>
    <row r="12" spans="1:16" ht="16" x14ac:dyDescent="0.2">
      <c r="A12" s="2" t="s">
        <v>12</v>
      </c>
    </row>
    <row r="13" spans="1:16" ht="16" x14ac:dyDescent="0.2">
      <c r="A13" s="2" t="s">
        <v>13</v>
      </c>
      <c r="B13" s="2" t="s">
        <v>14</v>
      </c>
      <c r="C13" s="2" t="s">
        <v>11</v>
      </c>
      <c r="D13" s="2" t="s">
        <v>15</v>
      </c>
      <c r="E13" s="2" t="s">
        <v>10</v>
      </c>
      <c r="F13" s="2" t="s">
        <v>3</v>
      </c>
      <c r="G13" s="2" t="s">
        <v>6</v>
      </c>
      <c r="H13" s="2" t="s">
        <v>8</v>
      </c>
      <c r="I13" s="2" t="s">
        <v>16</v>
      </c>
      <c r="J13" s="2" t="s">
        <v>17</v>
      </c>
      <c r="K13" s="2" t="s">
        <v>18</v>
      </c>
      <c r="L13" s="2" t="s">
        <v>19</v>
      </c>
      <c r="M13" s="2" t="s">
        <v>20</v>
      </c>
      <c r="N13" s="2" t="s">
        <v>21</v>
      </c>
      <c r="O13" s="2" t="s">
        <v>22</v>
      </c>
      <c r="P13" s="2" t="s">
        <v>23</v>
      </c>
    </row>
    <row r="14" spans="1:16" x14ac:dyDescent="0.2">
      <c r="A14" t="s">
        <v>101</v>
      </c>
      <c r="B14">
        <v>1</v>
      </c>
      <c r="C14" t="s">
        <v>35</v>
      </c>
      <c r="D14" t="s">
        <v>36</v>
      </c>
      <c r="E14" t="s">
        <v>103</v>
      </c>
      <c r="F14" t="s">
        <v>48</v>
      </c>
      <c r="G14" t="s">
        <v>26</v>
      </c>
      <c r="H14" t="s">
        <v>24</v>
      </c>
      <c r="I14">
        <v>0</v>
      </c>
      <c r="J14">
        <f t="shared" ref="J14:J19" si="0">B14</f>
        <v>1</v>
      </c>
      <c r="K14" t="s">
        <v>25</v>
      </c>
      <c r="L14" t="s">
        <v>25</v>
      </c>
      <c r="M14" t="s">
        <v>25</v>
      </c>
      <c r="N14" t="s">
        <v>25</v>
      </c>
    </row>
    <row r="15" spans="1:16" x14ac:dyDescent="0.2">
      <c r="A15" t="s">
        <v>107</v>
      </c>
      <c r="B15">
        <v>21</v>
      </c>
      <c r="C15" t="s">
        <v>31</v>
      </c>
      <c r="D15" t="s">
        <v>47</v>
      </c>
      <c r="E15" t="s">
        <v>118</v>
      </c>
      <c r="F15" t="s">
        <v>37</v>
      </c>
      <c r="G15" t="s">
        <v>26</v>
      </c>
      <c r="H15" t="s">
        <v>24</v>
      </c>
      <c r="I15">
        <v>0</v>
      </c>
      <c r="J15">
        <f t="shared" si="0"/>
        <v>21</v>
      </c>
      <c r="K15" t="s">
        <v>25</v>
      </c>
      <c r="L15" t="s">
        <v>25</v>
      </c>
      <c r="M15" t="s">
        <v>25</v>
      </c>
      <c r="N15" t="s">
        <v>25</v>
      </c>
    </row>
    <row r="16" spans="1:16" x14ac:dyDescent="0.2">
      <c r="A16" t="s">
        <v>39</v>
      </c>
      <c r="B16">
        <v>2.44</v>
      </c>
      <c r="C16" t="s">
        <v>42</v>
      </c>
      <c r="D16" t="s">
        <v>40</v>
      </c>
      <c r="E16" t="s">
        <v>41</v>
      </c>
      <c r="F16" t="s">
        <v>43</v>
      </c>
      <c r="G16" t="s">
        <v>26</v>
      </c>
      <c r="H16" t="s">
        <v>24</v>
      </c>
      <c r="I16">
        <v>0</v>
      </c>
      <c r="J16">
        <f t="shared" si="0"/>
        <v>2.44</v>
      </c>
      <c r="K16" t="s">
        <v>25</v>
      </c>
      <c r="L16" t="s">
        <v>25</v>
      </c>
      <c r="M16" t="s">
        <v>25</v>
      </c>
      <c r="N16" t="s">
        <v>25</v>
      </c>
    </row>
    <row r="17" spans="1:14" x14ac:dyDescent="0.2">
      <c r="A17" t="s">
        <v>49</v>
      </c>
      <c r="B17">
        <v>0.5</v>
      </c>
      <c r="C17" t="s">
        <v>51</v>
      </c>
      <c r="D17" t="s">
        <v>52</v>
      </c>
      <c r="E17" t="s">
        <v>50</v>
      </c>
      <c r="F17" t="s">
        <v>53</v>
      </c>
      <c r="G17" t="s">
        <v>26</v>
      </c>
      <c r="H17" t="s">
        <v>24</v>
      </c>
      <c r="I17">
        <v>0</v>
      </c>
      <c r="J17">
        <f t="shared" si="0"/>
        <v>0.5</v>
      </c>
      <c r="K17" t="s">
        <v>25</v>
      </c>
      <c r="L17" t="s">
        <v>25</v>
      </c>
      <c r="M17" t="s">
        <v>25</v>
      </c>
      <c r="N17" t="s">
        <v>25</v>
      </c>
    </row>
    <row r="18" spans="1:14" x14ac:dyDescent="0.2">
      <c r="A18" t="s">
        <v>55</v>
      </c>
      <c r="B18">
        <f>4/104</f>
        <v>3.8461538461538464E-2</v>
      </c>
      <c r="C18" t="s">
        <v>56</v>
      </c>
      <c r="D18" t="s">
        <v>52</v>
      </c>
      <c r="E18" t="s">
        <v>54</v>
      </c>
      <c r="F18" t="s">
        <v>57</v>
      </c>
      <c r="G18" t="s">
        <v>26</v>
      </c>
      <c r="H18" t="s">
        <v>24</v>
      </c>
      <c r="I18">
        <v>0</v>
      </c>
      <c r="J18">
        <f t="shared" si="0"/>
        <v>3.8461538461538464E-2</v>
      </c>
      <c r="K18" t="s">
        <v>25</v>
      </c>
      <c r="L18" t="s">
        <v>25</v>
      </c>
      <c r="M18" t="s">
        <v>25</v>
      </c>
      <c r="N18" t="s">
        <v>25</v>
      </c>
    </row>
    <row r="19" spans="1:14" x14ac:dyDescent="0.2">
      <c r="A19" t="s">
        <v>58</v>
      </c>
      <c r="B19">
        <f>10000/104</f>
        <v>96.15384615384616</v>
      </c>
      <c r="C19" t="s">
        <v>59</v>
      </c>
      <c r="D19" t="s">
        <v>52</v>
      </c>
      <c r="E19" t="s">
        <v>33</v>
      </c>
      <c r="F19" t="s">
        <v>60</v>
      </c>
      <c r="G19" t="s">
        <v>26</v>
      </c>
      <c r="H19" t="s">
        <v>24</v>
      </c>
      <c r="I19">
        <v>0</v>
      </c>
      <c r="J19">
        <f t="shared" si="0"/>
        <v>96.15384615384616</v>
      </c>
      <c r="K19" t="s">
        <v>25</v>
      </c>
      <c r="L19" t="s">
        <v>25</v>
      </c>
      <c r="M19" t="s">
        <v>25</v>
      </c>
      <c r="N19" t="s">
        <v>25</v>
      </c>
    </row>
    <row r="20" spans="1:14" x14ac:dyDescent="0.2">
      <c r="A20" t="s">
        <v>120</v>
      </c>
      <c r="B20">
        <v>1</v>
      </c>
      <c r="C20" t="s">
        <v>35</v>
      </c>
      <c r="D20" t="s">
        <v>36</v>
      </c>
      <c r="E20" t="s">
        <v>106</v>
      </c>
      <c r="F20" t="s">
        <v>48</v>
      </c>
      <c r="G20" t="s">
        <v>26</v>
      </c>
      <c r="H20" t="s">
        <v>119</v>
      </c>
      <c r="I20">
        <v>0</v>
      </c>
      <c r="J20" t="s">
        <v>25</v>
      </c>
      <c r="K20" t="s">
        <v>25</v>
      </c>
      <c r="L20" t="s">
        <v>25</v>
      </c>
      <c r="M20" t="s">
        <v>25</v>
      </c>
    </row>
    <row r="21" spans="1:14" ht="16" x14ac:dyDescent="0.2">
      <c r="A21" s="2"/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9CAD6-0294-034E-894C-466D1CAB3F89}">
  <sheetPr codeName="Tabelle11">
    <tabColor theme="7"/>
  </sheetPr>
  <dimension ref="A1:P26"/>
  <sheetViews>
    <sheetView zoomScale="115" zoomScaleNormal="115" workbookViewId="0">
      <selection activeCell="D14" sqref="D14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0</v>
      </c>
      <c r="B1">
        <v>10</v>
      </c>
      <c r="C1" s="1" t="s">
        <v>30</v>
      </c>
    </row>
    <row r="2" spans="1:16" x14ac:dyDescent="0.2">
      <c r="C2" s="1"/>
    </row>
    <row r="3" spans="1:16" ht="16" x14ac:dyDescent="0.2">
      <c r="A3" s="2" t="s">
        <v>1</v>
      </c>
      <c r="B3" s="2" t="s">
        <v>108</v>
      </c>
      <c r="C3" s="1" t="s">
        <v>2</v>
      </c>
    </row>
    <row r="4" spans="1:16" ht="16" x14ac:dyDescent="0.2">
      <c r="A4" t="s">
        <v>3</v>
      </c>
      <c r="B4" s="3" t="s">
        <v>45</v>
      </c>
    </row>
    <row r="5" spans="1:16" x14ac:dyDescent="0.2">
      <c r="A5" t="s">
        <v>4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b2082e83-9e36-4d7e-a5dd-234b2cede8c6</v>
      </c>
    </row>
    <row r="6" spans="1:16" x14ac:dyDescent="0.2">
      <c r="A6" t="s">
        <v>5</v>
      </c>
      <c r="B6" t="s">
        <v>109</v>
      </c>
    </row>
    <row r="7" spans="1:16" x14ac:dyDescent="0.2">
      <c r="A7" t="s">
        <v>6</v>
      </c>
      <c r="B7" t="s">
        <v>26</v>
      </c>
    </row>
    <row r="8" spans="1:16" x14ac:dyDescent="0.2">
      <c r="A8" t="s">
        <v>7</v>
      </c>
      <c r="B8">
        <v>1</v>
      </c>
    </row>
    <row r="9" spans="1:16" x14ac:dyDescent="0.2">
      <c r="A9" t="s">
        <v>8</v>
      </c>
      <c r="B9" t="s">
        <v>9</v>
      </c>
    </row>
    <row r="10" spans="1:16" x14ac:dyDescent="0.2">
      <c r="A10" t="s">
        <v>10</v>
      </c>
      <c r="B10" t="s">
        <v>115</v>
      </c>
    </row>
    <row r="11" spans="1:16" x14ac:dyDescent="0.2">
      <c r="A11" t="s">
        <v>11</v>
      </c>
      <c r="B11" t="s">
        <v>35</v>
      </c>
    </row>
    <row r="12" spans="1:16" ht="16" x14ac:dyDescent="0.2">
      <c r="A12" s="2" t="s">
        <v>12</v>
      </c>
    </row>
    <row r="13" spans="1:16" ht="16" x14ac:dyDescent="0.2">
      <c r="A13" s="2" t="s">
        <v>13</v>
      </c>
      <c r="B13" s="2" t="s">
        <v>14</v>
      </c>
      <c r="C13" s="2" t="s">
        <v>11</v>
      </c>
      <c r="D13" s="2" t="s">
        <v>15</v>
      </c>
      <c r="E13" s="2" t="s">
        <v>10</v>
      </c>
      <c r="F13" s="2" t="s">
        <v>3</v>
      </c>
      <c r="G13" s="2" t="s">
        <v>6</v>
      </c>
      <c r="H13" s="2" t="s">
        <v>8</v>
      </c>
      <c r="I13" s="2" t="s">
        <v>16</v>
      </c>
      <c r="J13" s="2" t="s">
        <v>17</v>
      </c>
      <c r="K13" s="2" t="s">
        <v>18</v>
      </c>
      <c r="L13" s="2" t="s">
        <v>19</v>
      </c>
      <c r="M13" s="2" t="s">
        <v>20</v>
      </c>
      <c r="N13" s="2" t="s">
        <v>21</v>
      </c>
      <c r="O13" s="2" t="s">
        <v>22</v>
      </c>
      <c r="P13" s="2" t="s">
        <v>23</v>
      </c>
    </row>
    <row r="14" spans="1:16" x14ac:dyDescent="0.2">
      <c r="A14" t="s">
        <v>120</v>
      </c>
      <c r="B14">
        <v>1</v>
      </c>
      <c r="C14" t="s">
        <v>35</v>
      </c>
      <c r="D14" t="s">
        <v>36</v>
      </c>
      <c r="E14" t="s">
        <v>106</v>
      </c>
      <c r="F14" t="s">
        <v>48</v>
      </c>
      <c r="G14" t="s">
        <v>26</v>
      </c>
      <c r="H14" t="s">
        <v>24</v>
      </c>
      <c r="I14">
        <v>0</v>
      </c>
      <c r="J14">
        <f t="shared" ref="J14:J24" si="0">B14</f>
        <v>1</v>
      </c>
      <c r="K14" t="s">
        <v>25</v>
      </c>
      <c r="L14" t="s">
        <v>25</v>
      </c>
      <c r="M14" t="s">
        <v>25</v>
      </c>
      <c r="N14" t="s">
        <v>25</v>
      </c>
    </row>
    <row r="15" spans="1:16" x14ac:dyDescent="0.2">
      <c r="A15" t="s">
        <v>110</v>
      </c>
      <c r="B15">
        <v>840</v>
      </c>
      <c r="C15" t="s">
        <v>35</v>
      </c>
      <c r="D15" t="s">
        <v>47</v>
      </c>
      <c r="E15" t="s">
        <v>110</v>
      </c>
      <c r="F15" t="s">
        <v>37</v>
      </c>
      <c r="G15" t="s">
        <v>26</v>
      </c>
      <c r="H15" t="s">
        <v>24</v>
      </c>
      <c r="I15">
        <v>0</v>
      </c>
      <c r="J15">
        <f t="shared" si="0"/>
        <v>840</v>
      </c>
      <c r="K15" t="s">
        <v>25</v>
      </c>
      <c r="L15" t="s">
        <v>25</v>
      </c>
      <c r="M15" t="s">
        <v>25</v>
      </c>
      <c r="N15" t="s">
        <v>25</v>
      </c>
    </row>
    <row r="16" spans="1:16" x14ac:dyDescent="0.2">
      <c r="A16" t="s">
        <v>111</v>
      </c>
      <c r="B16">
        <v>840</v>
      </c>
      <c r="C16" t="s">
        <v>35</v>
      </c>
      <c r="D16" t="s">
        <v>47</v>
      </c>
      <c r="E16" t="s">
        <v>111</v>
      </c>
      <c r="F16" t="s">
        <v>37</v>
      </c>
      <c r="G16" t="s">
        <v>26</v>
      </c>
      <c r="H16" t="s">
        <v>24</v>
      </c>
      <c r="I16">
        <v>0</v>
      </c>
      <c r="J16">
        <f t="shared" si="0"/>
        <v>840</v>
      </c>
      <c r="K16" t="s">
        <v>25</v>
      </c>
      <c r="L16" t="s">
        <v>25</v>
      </c>
      <c r="M16" t="s">
        <v>25</v>
      </c>
      <c r="N16" t="s">
        <v>25</v>
      </c>
    </row>
    <row r="17" spans="1:16" x14ac:dyDescent="0.2">
      <c r="A17" t="s">
        <v>112</v>
      </c>
      <c r="B17">
        <v>840</v>
      </c>
      <c r="C17" t="s">
        <v>35</v>
      </c>
      <c r="D17" t="s">
        <v>47</v>
      </c>
      <c r="E17" t="s">
        <v>112</v>
      </c>
      <c r="F17" t="s">
        <v>37</v>
      </c>
      <c r="G17" t="s">
        <v>26</v>
      </c>
      <c r="H17" t="s">
        <v>24</v>
      </c>
      <c r="I17">
        <v>0</v>
      </c>
      <c r="J17">
        <f t="shared" si="0"/>
        <v>840</v>
      </c>
      <c r="K17" t="s">
        <v>25</v>
      </c>
      <c r="L17" t="s">
        <v>25</v>
      </c>
      <c r="M17" t="s">
        <v>25</v>
      </c>
      <c r="N17" t="s">
        <v>25</v>
      </c>
    </row>
    <row r="18" spans="1:16" x14ac:dyDescent="0.2">
      <c r="A18" t="s">
        <v>113</v>
      </c>
      <c r="B18">
        <v>42</v>
      </c>
      <c r="C18" t="s">
        <v>35</v>
      </c>
      <c r="D18" t="s">
        <v>47</v>
      </c>
      <c r="E18" t="s">
        <v>113</v>
      </c>
      <c r="F18" t="s">
        <v>37</v>
      </c>
      <c r="G18" t="s">
        <v>26</v>
      </c>
      <c r="H18" t="s">
        <v>24</v>
      </c>
      <c r="I18">
        <v>0</v>
      </c>
      <c r="J18">
        <f t="shared" si="0"/>
        <v>42</v>
      </c>
      <c r="K18" t="s">
        <v>25</v>
      </c>
      <c r="L18" t="s">
        <v>25</v>
      </c>
      <c r="M18" t="s">
        <v>25</v>
      </c>
      <c r="N18" t="s">
        <v>25</v>
      </c>
      <c r="P18" t="s">
        <v>114</v>
      </c>
    </row>
    <row r="19" spans="1:16" x14ac:dyDescent="0.2">
      <c r="A19" t="s">
        <v>115</v>
      </c>
      <c r="B19">
        <v>-42</v>
      </c>
      <c r="C19" t="s">
        <v>35</v>
      </c>
      <c r="D19" t="s">
        <v>74</v>
      </c>
      <c r="E19" t="s">
        <v>115</v>
      </c>
      <c r="F19" t="s">
        <v>75</v>
      </c>
      <c r="G19" t="s">
        <v>26</v>
      </c>
      <c r="H19" t="s">
        <v>24</v>
      </c>
      <c r="I19">
        <v>0</v>
      </c>
      <c r="J19">
        <f t="shared" si="0"/>
        <v>-42</v>
      </c>
      <c r="K19" t="s">
        <v>25</v>
      </c>
      <c r="L19" t="s">
        <v>25</v>
      </c>
      <c r="M19" t="s">
        <v>25</v>
      </c>
      <c r="N19" t="s">
        <v>25</v>
      </c>
    </row>
    <row r="20" spans="1:16" x14ac:dyDescent="0.2">
      <c r="A20" t="s">
        <v>100</v>
      </c>
      <c r="B20">
        <v>-5</v>
      </c>
      <c r="C20" t="s">
        <v>72</v>
      </c>
      <c r="D20" t="s">
        <v>74</v>
      </c>
      <c r="E20" t="s">
        <v>100</v>
      </c>
      <c r="F20" t="s">
        <v>75</v>
      </c>
      <c r="G20" t="s">
        <v>26</v>
      </c>
      <c r="H20" t="s">
        <v>24</v>
      </c>
      <c r="I20">
        <v>0</v>
      </c>
      <c r="J20">
        <f t="shared" si="0"/>
        <v>-5</v>
      </c>
      <c r="K20" t="s">
        <v>25</v>
      </c>
      <c r="L20" t="s">
        <v>25</v>
      </c>
      <c r="M20" t="s">
        <v>25</v>
      </c>
      <c r="N20" t="s">
        <v>25</v>
      </c>
    </row>
    <row r="21" spans="1:16" x14ac:dyDescent="0.2">
      <c r="A21" t="s">
        <v>39</v>
      </c>
      <c r="B21">
        <v>6.1</v>
      </c>
      <c r="C21" t="s">
        <v>42</v>
      </c>
      <c r="D21" t="s">
        <v>40</v>
      </c>
      <c r="E21" t="s">
        <v>41</v>
      </c>
      <c r="F21" t="s">
        <v>43</v>
      </c>
      <c r="G21" t="s">
        <v>26</v>
      </c>
      <c r="H21" t="s">
        <v>24</v>
      </c>
      <c r="I21">
        <v>0</v>
      </c>
      <c r="J21">
        <f t="shared" si="0"/>
        <v>6.1</v>
      </c>
      <c r="K21" t="s">
        <v>25</v>
      </c>
      <c r="L21" t="s">
        <v>25</v>
      </c>
      <c r="M21" t="s">
        <v>25</v>
      </c>
      <c r="N21" t="s">
        <v>25</v>
      </c>
    </row>
    <row r="22" spans="1:16" x14ac:dyDescent="0.2">
      <c r="A22" t="s">
        <v>49</v>
      </c>
      <c r="B22">
        <v>2</v>
      </c>
      <c r="C22" t="s">
        <v>51</v>
      </c>
      <c r="D22" t="s">
        <v>52</v>
      </c>
      <c r="E22" t="s">
        <v>50</v>
      </c>
      <c r="F22" t="s">
        <v>53</v>
      </c>
      <c r="G22" t="s">
        <v>26</v>
      </c>
      <c r="H22" t="s">
        <v>24</v>
      </c>
      <c r="I22">
        <v>0</v>
      </c>
      <c r="J22">
        <f t="shared" si="0"/>
        <v>2</v>
      </c>
      <c r="K22" t="s">
        <v>25</v>
      </c>
      <c r="L22" t="s">
        <v>25</v>
      </c>
      <c r="M22" t="s">
        <v>25</v>
      </c>
      <c r="N22" t="s">
        <v>25</v>
      </c>
    </row>
    <row r="23" spans="1:16" x14ac:dyDescent="0.2">
      <c r="A23" t="s">
        <v>55</v>
      </c>
      <c r="B23">
        <f>15/104</f>
        <v>0.14423076923076922</v>
      </c>
      <c r="C23" t="s">
        <v>56</v>
      </c>
      <c r="D23" t="s">
        <v>52</v>
      </c>
      <c r="E23" t="s">
        <v>54</v>
      </c>
      <c r="F23" t="s">
        <v>57</v>
      </c>
      <c r="G23" t="s">
        <v>26</v>
      </c>
      <c r="H23" t="s">
        <v>24</v>
      </c>
      <c r="I23">
        <v>0</v>
      </c>
      <c r="J23">
        <f t="shared" si="0"/>
        <v>0.14423076923076922</v>
      </c>
      <c r="K23" t="s">
        <v>25</v>
      </c>
      <c r="L23" t="s">
        <v>25</v>
      </c>
      <c r="M23" t="s">
        <v>25</v>
      </c>
      <c r="N23" t="s">
        <v>25</v>
      </c>
      <c r="P23" t="s">
        <v>62</v>
      </c>
    </row>
    <row r="24" spans="1:16" x14ac:dyDescent="0.2">
      <c r="A24" t="s">
        <v>58</v>
      </c>
      <c r="B24">
        <f>20000/104</f>
        <v>192.30769230769232</v>
      </c>
      <c r="C24" t="s">
        <v>59</v>
      </c>
      <c r="D24" t="s">
        <v>52</v>
      </c>
      <c r="E24" t="s">
        <v>33</v>
      </c>
      <c r="F24" t="s">
        <v>60</v>
      </c>
      <c r="G24" t="s">
        <v>26</v>
      </c>
      <c r="H24" t="s">
        <v>24</v>
      </c>
      <c r="I24">
        <v>0</v>
      </c>
      <c r="J24">
        <f t="shared" si="0"/>
        <v>192.30769230769232</v>
      </c>
      <c r="K24" t="s">
        <v>25</v>
      </c>
      <c r="L24" t="s">
        <v>25</v>
      </c>
      <c r="M24" t="s">
        <v>25</v>
      </c>
      <c r="N24" t="s">
        <v>25</v>
      </c>
      <c r="P24" t="s">
        <v>61</v>
      </c>
    </row>
    <row r="25" spans="1:16" x14ac:dyDescent="0.2">
      <c r="A25" t="s">
        <v>108</v>
      </c>
      <c r="B25">
        <v>1</v>
      </c>
      <c r="C25" t="s">
        <v>35</v>
      </c>
      <c r="D25" t="s">
        <v>36</v>
      </c>
      <c r="E25" t="s">
        <v>115</v>
      </c>
      <c r="F25" t="s">
        <v>48</v>
      </c>
      <c r="G25" t="s">
        <v>26</v>
      </c>
      <c r="H25" t="s">
        <v>119</v>
      </c>
      <c r="I25">
        <v>0</v>
      </c>
      <c r="J25" t="s">
        <v>25</v>
      </c>
      <c r="K25" t="s">
        <v>25</v>
      </c>
      <c r="L25" t="s">
        <v>25</v>
      </c>
      <c r="M25" t="s">
        <v>25</v>
      </c>
    </row>
    <row r="26" spans="1:16" ht="16" x14ac:dyDescent="0.2">
      <c r="A26" s="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C682B-60C9-4A3D-8CDB-92226B558EE2}">
  <sheetPr codeName="Tabelle2">
    <tabColor theme="7"/>
  </sheetPr>
  <dimension ref="A1:P21"/>
  <sheetViews>
    <sheetView zoomScale="115" zoomScaleNormal="115" workbookViewId="0">
      <selection activeCell="N20" sqref="N20:N21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0</v>
      </c>
      <c r="B1">
        <v>10</v>
      </c>
      <c r="C1" s="1" t="s">
        <v>30</v>
      </c>
    </row>
    <row r="2" spans="1:16" x14ac:dyDescent="0.2">
      <c r="C2" s="1"/>
    </row>
    <row r="3" spans="1:16" ht="16" x14ac:dyDescent="0.2">
      <c r="A3" s="2" t="s">
        <v>1</v>
      </c>
      <c r="B3" s="2" t="s">
        <v>92</v>
      </c>
      <c r="C3" s="1" t="s">
        <v>2</v>
      </c>
    </row>
    <row r="4" spans="1:16" ht="16" x14ac:dyDescent="0.2">
      <c r="A4" t="s">
        <v>3</v>
      </c>
      <c r="B4" s="3" t="s">
        <v>45</v>
      </c>
    </row>
    <row r="5" spans="1:16" x14ac:dyDescent="0.2">
      <c r="A5" t="s">
        <v>4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4c47f064-443f-4131-a044-a305c3c3f674</v>
      </c>
    </row>
    <row r="6" spans="1:16" x14ac:dyDescent="0.2">
      <c r="A6" t="s">
        <v>5</v>
      </c>
      <c r="B6" t="s">
        <v>63</v>
      </c>
    </row>
    <row r="7" spans="1:16" x14ac:dyDescent="0.2">
      <c r="A7" t="s">
        <v>6</v>
      </c>
      <c r="B7" t="s">
        <v>26</v>
      </c>
    </row>
    <row r="8" spans="1:16" x14ac:dyDescent="0.2">
      <c r="A8" t="s">
        <v>7</v>
      </c>
      <c r="B8">
        <v>1</v>
      </c>
    </row>
    <row r="9" spans="1:16" x14ac:dyDescent="0.2">
      <c r="A9" t="s">
        <v>8</v>
      </c>
      <c r="B9" t="s">
        <v>9</v>
      </c>
    </row>
    <row r="10" spans="1:16" x14ac:dyDescent="0.2">
      <c r="A10" t="s">
        <v>10</v>
      </c>
      <c r="B10" t="s">
        <v>65</v>
      </c>
    </row>
    <row r="11" spans="1:16" x14ac:dyDescent="0.2">
      <c r="A11" t="s">
        <v>11</v>
      </c>
      <c r="B11" t="s">
        <v>35</v>
      </c>
    </row>
    <row r="12" spans="1:16" ht="16" x14ac:dyDescent="0.2">
      <c r="A12" s="2" t="s">
        <v>12</v>
      </c>
    </row>
    <row r="13" spans="1:16" ht="16" x14ac:dyDescent="0.2">
      <c r="A13" s="2" t="s">
        <v>13</v>
      </c>
      <c r="B13" s="2" t="s">
        <v>14</v>
      </c>
      <c r="C13" s="2" t="s">
        <v>11</v>
      </c>
      <c r="D13" s="2" t="s">
        <v>15</v>
      </c>
      <c r="E13" s="2" t="s">
        <v>10</v>
      </c>
      <c r="F13" s="2" t="s">
        <v>3</v>
      </c>
      <c r="G13" s="2" t="s">
        <v>6</v>
      </c>
      <c r="H13" s="2" t="s">
        <v>8</v>
      </c>
      <c r="I13" s="2" t="s">
        <v>16</v>
      </c>
      <c r="J13" s="2" t="s">
        <v>17</v>
      </c>
      <c r="K13" s="2" t="s">
        <v>18</v>
      </c>
      <c r="L13" s="2" t="s">
        <v>19</v>
      </c>
      <c r="M13" s="2" t="s">
        <v>20</v>
      </c>
      <c r="N13" s="2" t="s">
        <v>21</v>
      </c>
      <c r="O13" s="2" t="s">
        <v>22</v>
      </c>
      <c r="P13" s="2" t="s">
        <v>23</v>
      </c>
    </row>
    <row r="14" spans="1:16" x14ac:dyDescent="0.2">
      <c r="A14" t="s">
        <v>44</v>
      </c>
      <c r="B14">
        <v>1</v>
      </c>
      <c r="C14" t="s">
        <v>35</v>
      </c>
      <c r="D14" t="s">
        <v>36</v>
      </c>
      <c r="E14" t="s">
        <v>46</v>
      </c>
      <c r="F14" t="s">
        <v>48</v>
      </c>
      <c r="G14" t="s">
        <v>26</v>
      </c>
      <c r="H14" t="s">
        <v>24</v>
      </c>
      <c r="I14">
        <v>0</v>
      </c>
      <c r="J14">
        <f t="shared" ref="J14:J20" si="0">B14</f>
        <v>1</v>
      </c>
      <c r="K14" t="s">
        <v>25</v>
      </c>
      <c r="L14" t="s">
        <v>25</v>
      </c>
      <c r="M14" t="s">
        <v>25</v>
      </c>
      <c r="N14" t="s">
        <v>25</v>
      </c>
    </row>
    <row r="15" spans="1:16" x14ac:dyDescent="0.2">
      <c r="A15" t="s">
        <v>64</v>
      </c>
      <c r="B15" s="3">
        <v>400</v>
      </c>
      <c r="C15" t="s">
        <v>31</v>
      </c>
      <c r="D15" t="s">
        <v>47</v>
      </c>
      <c r="E15" t="s">
        <v>116</v>
      </c>
      <c r="F15" t="s">
        <v>37</v>
      </c>
      <c r="G15" t="s">
        <v>26</v>
      </c>
      <c r="H15" t="s">
        <v>24</v>
      </c>
      <c r="I15">
        <v>0</v>
      </c>
      <c r="J15">
        <f t="shared" si="0"/>
        <v>400</v>
      </c>
      <c r="K15" t="s">
        <v>25</v>
      </c>
      <c r="L15" t="s">
        <v>25</v>
      </c>
      <c r="M15" t="s">
        <v>25</v>
      </c>
      <c r="N15" t="s">
        <v>25</v>
      </c>
    </row>
    <row r="16" spans="1:16" x14ac:dyDescent="0.2">
      <c r="A16" t="s">
        <v>66</v>
      </c>
      <c r="B16" s="3">
        <v>10</v>
      </c>
      <c r="C16" t="s">
        <v>31</v>
      </c>
      <c r="D16" t="s">
        <v>47</v>
      </c>
      <c r="E16" t="s">
        <v>116</v>
      </c>
      <c r="F16" t="s">
        <v>37</v>
      </c>
      <c r="G16" t="s">
        <v>26</v>
      </c>
      <c r="H16" t="s">
        <v>24</v>
      </c>
      <c r="I16">
        <v>0</v>
      </c>
      <c r="J16">
        <f t="shared" si="0"/>
        <v>10</v>
      </c>
      <c r="K16" t="s">
        <v>25</v>
      </c>
      <c r="L16" t="s">
        <v>25</v>
      </c>
      <c r="M16" t="s">
        <v>25</v>
      </c>
      <c r="N16" t="s">
        <v>25</v>
      </c>
    </row>
    <row r="17" spans="1:14" x14ac:dyDescent="0.2">
      <c r="A17" t="s">
        <v>67</v>
      </c>
      <c r="B17">
        <v>212.2</v>
      </c>
      <c r="C17" t="s">
        <v>32</v>
      </c>
      <c r="D17" t="s">
        <v>40</v>
      </c>
      <c r="E17" t="s">
        <v>68</v>
      </c>
      <c r="F17" t="s">
        <v>43</v>
      </c>
      <c r="G17" t="s">
        <v>26</v>
      </c>
      <c r="H17" t="s">
        <v>24</v>
      </c>
      <c r="I17">
        <v>0</v>
      </c>
      <c r="J17">
        <f t="shared" si="0"/>
        <v>212.2</v>
      </c>
      <c r="K17" t="s">
        <v>25</v>
      </c>
      <c r="L17" t="s">
        <v>25</v>
      </c>
      <c r="M17" t="s">
        <v>25</v>
      </c>
      <c r="N17" t="s">
        <v>25</v>
      </c>
    </row>
    <row r="18" spans="1:14" x14ac:dyDescent="0.2">
      <c r="A18" t="s">
        <v>49</v>
      </c>
      <c r="B18">
        <v>0.5</v>
      </c>
      <c r="C18" t="s">
        <v>51</v>
      </c>
      <c r="D18" t="s">
        <v>52</v>
      </c>
      <c r="E18" t="s">
        <v>50</v>
      </c>
      <c r="F18" t="s">
        <v>53</v>
      </c>
      <c r="G18" t="s">
        <v>26</v>
      </c>
      <c r="H18" t="s">
        <v>24</v>
      </c>
      <c r="I18">
        <v>0</v>
      </c>
      <c r="J18">
        <f t="shared" si="0"/>
        <v>0.5</v>
      </c>
      <c r="K18" t="s">
        <v>25</v>
      </c>
      <c r="L18" t="s">
        <v>25</v>
      </c>
      <c r="M18" t="s">
        <v>25</v>
      </c>
      <c r="N18" t="s">
        <v>25</v>
      </c>
    </row>
    <row r="19" spans="1:14" x14ac:dyDescent="0.2">
      <c r="A19" t="s">
        <v>55</v>
      </c>
      <c r="B19">
        <f>25/104</f>
        <v>0.24038461538461539</v>
      </c>
      <c r="C19" t="s">
        <v>56</v>
      </c>
      <c r="D19" t="s">
        <v>52</v>
      </c>
      <c r="E19" t="s">
        <v>54</v>
      </c>
      <c r="F19" t="s">
        <v>57</v>
      </c>
      <c r="G19" t="s">
        <v>26</v>
      </c>
      <c r="H19" t="s">
        <v>24</v>
      </c>
      <c r="I19">
        <v>0</v>
      </c>
      <c r="J19">
        <f t="shared" si="0"/>
        <v>0.24038461538461539</v>
      </c>
      <c r="K19" t="s">
        <v>25</v>
      </c>
      <c r="L19" t="s">
        <v>25</v>
      </c>
      <c r="M19" t="s">
        <v>25</v>
      </c>
      <c r="N19" t="s">
        <v>25</v>
      </c>
    </row>
    <row r="20" spans="1:14" x14ac:dyDescent="0.2">
      <c r="A20" t="s">
        <v>58</v>
      </c>
      <c r="B20">
        <f>50000/104</f>
        <v>480.76923076923077</v>
      </c>
      <c r="C20" t="s">
        <v>59</v>
      </c>
      <c r="D20" t="s">
        <v>52</v>
      </c>
      <c r="E20" t="s">
        <v>33</v>
      </c>
      <c r="F20" t="s">
        <v>60</v>
      </c>
      <c r="G20" t="s">
        <v>26</v>
      </c>
      <c r="H20" t="s">
        <v>24</v>
      </c>
      <c r="I20">
        <v>0</v>
      </c>
      <c r="J20">
        <f t="shared" si="0"/>
        <v>480.76923076923077</v>
      </c>
      <c r="K20" t="s">
        <v>25</v>
      </c>
      <c r="L20" t="s">
        <v>25</v>
      </c>
      <c r="M20" t="s">
        <v>25</v>
      </c>
      <c r="N20" t="s">
        <v>25</v>
      </c>
    </row>
    <row r="21" spans="1:14" x14ac:dyDescent="0.2">
      <c r="A21" t="s">
        <v>92</v>
      </c>
      <c r="B21">
        <v>1</v>
      </c>
      <c r="C21" t="s">
        <v>35</v>
      </c>
      <c r="D21" t="s">
        <v>36</v>
      </c>
      <c r="E21" t="s">
        <v>65</v>
      </c>
      <c r="F21" t="s">
        <v>48</v>
      </c>
      <c r="G21" t="s">
        <v>26</v>
      </c>
      <c r="H21" t="s">
        <v>119</v>
      </c>
      <c r="I21">
        <v>0</v>
      </c>
      <c r="J21" t="s">
        <v>25</v>
      </c>
      <c r="K21" t="s">
        <v>25</v>
      </c>
      <c r="L21" t="s">
        <v>25</v>
      </c>
      <c r="M21" t="s">
        <v>25</v>
      </c>
      <c r="N21" t="s">
        <v>25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ED9BE-97B5-4501-BAD0-42674FC2A714}">
  <sheetPr codeName="Tabelle3">
    <tabColor theme="7"/>
  </sheetPr>
  <dimension ref="A1:P35"/>
  <sheetViews>
    <sheetView zoomScale="115" zoomScaleNormal="115" workbookViewId="0">
      <selection activeCell="N22" sqref="N22:N23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0</v>
      </c>
      <c r="B1">
        <v>10</v>
      </c>
      <c r="C1" s="1" t="s">
        <v>30</v>
      </c>
    </row>
    <row r="2" spans="1:16" x14ac:dyDescent="0.2">
      <c r="C2" s="1"/>
    </row>
    <row r="3" spans="1:16" ht="16" x14ac:dyDescent="0.2">
      <c r="A3" s="2" t="s">
        <v>1</v>
      </c>
      <c r="B3" s="2" t="s">
        <v>93</v>
      </c>
      <c r="C3" s="1" t="s">
        <v>2</v>
      </c>
    </row>
    <row r="4" spans="1:16" ht="16" x14ac:dyDescent="0.2">
      <c r="A4" t="s">
        <v>3</v>
      </c>
      <c r="B4" s="3" t="s">
        <v>45</v>
      </c>
    </row>
    <row r="5" spans="1:16" x14ac:dyDescent="0.2">
      <c r="A5" t="s">
        <v>4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feb3ecc4-c20e-4206-ac6b-b93593e198a7</v>
      </c>
    </row>
    <row r="6" spans="1:16" x14ac:dyDescent="0.2">
      <c r="A6" t="s">
        <v>5</v>
      </c>
      <c r="B6" t="s">
        <v>69</v>
      </c>
    </row>
    <row r="7" spans="1:16" x14ac:dyDescent="0.2">
      <c r="A7" t="s">
        <v>6</v>
      </c>
      <c r="B7" t="s">
        <v>26</v>
      </c>
    </row>
    <row r="8" spans="1:16" x14ac:dyDescent="0.2">
      <c r="A8" t="s">
        <v>7</v>
      </c>
      <c r="B8">
        <v>1</v>
      </c>
    </row>
    <row r="9" spans="1:16" x14ac:dyDescent="0.2">
      <c r="A9" t="s">
        <v>8</v>
      </c>
      <c r="B9" t="s">
        <v>9</v>
      </c>
    </row>
    <row r="10" spans="1:16" x14ac:dyDescent="0.2">
      <c r="A10" t="s">
        <v>10</v>
      </c>
      <c r="B10" t="s">
        <v>70</v>
      </c>
    </row>
    <row r="11" spans="1:16" x14ac:dyDescent="0.2">
      <c r="A11" t="s">
        <v>11</v>
      </c>
      <c r="B11" t="s">
        <v>35</v>
      </c>
    </row>
    <row r="12" spans="1:16" ht="16" x14ac:dyDescent="0.2">
      <c r="A12" s="2" t="s">
        <v>12</v>
      </c>
    </row>
    <row r="13" spans="1:16" ht="16" x14ac:dyDescent="0.2">
      <c r="A13" s="2" t="s">
        <v>13</v>
      </c>
      <c r="B13" s="2" t="s">
        <v>14</v>
      </c>
      <c r="C13" s="2" t="s">
        <v>11</v>
      </c>
      <c r="D13" s="2" t="s">
        <v>15</v>
      </c>
      <c r="E13" s="2" t="s">
        <v>10</v>
      </c>
      <c r="F13" s="2" t="s">
        <v>3</v>
      </c>
      <c r="G13" s="2" t="s">
        <v>6</v>
      </c>
      <c r="H13" s="2" t="s">
        <v>8</v>
      </c>
      <c r="I13" s="2" t="s">
        <v>16</v>
      </c>
      <c r="J13" s="2" t="s">
        <v>17</v>
      </c>
      <c r="K13" s="2" t="s">
        <v>18</v>
      </c>
      <c r="L13" s="2" t="s">
        <v>19</v>
      </c>
      <c r="M13" s="2" t="s">
        <v>20</v>
      </c>
      <c r="N13" s="2" t="s">
        <v>21</v>
      </c>
      <c r="O13" s="2" t="s">
        <v>22</v>
      </c>
      <c r="P13" s="2" t="s">
        <v>23</v>
      </c>
    </row>
    <row r="14" spans="1:16" x14ac:dyDescent="0.2">
      <c r="A14" t="s">
        <v>92</v>
      </c>
      <c r="B14">
        <v>1</v>
      </c>
      <c r="C14" t="s">
        <v>35</v>
      </c>
      <c r="D14" t="s">
        <v>36</v>
      </c>
      <c r="E14" t="s">
        <v>65</v>
      </c>
      <c r="F14" t="s">
        <v>48</v>
      </c>
      <c r="G14" t="s">
        <v>26</v>
      </c>
      <c r="H14" t="s">
        <v>24</v>
      </c>
      <c r="I14">
        <v>0</v>
      </c>
      <c r="J14">
        <f>B14</f>
        <v>1</v>
      </c>
      <c r="K14" t="s">
        <v>25</v>
      </c>
      <c r="L14" t="s">
        <v>25</v>
      </c>
      <c r="M14" t="s">
        <v>25</v>
      </c>
      <c r="N14" t="s">
        <v>25</v>
      </c>
    </row>
    <row r="15" spans="1:16" ht="16" x14ac:dyDescent="0.2">
      <c r="A15" t="s">
        <v>71</v>
      </c>
      <c r="B15">
        <v>200</v>
      </c>
      <c r="C15" t="s">
        <v>31</v>
      </c>
      <c r="D15" s="3" t="s">
        <v>47</v>
      </c>
      <c r="E15" t="s">
        <v>116</v>
      </c>
      <c r="F15" t="s">
        <v>37</v>
      </c>
      <c r="G15" t="s">
        <v>26</v>
      </c>
      <c r="H15" t="s">
        <v>24</v>
      </c>
      <c r="I15">
        <v>0</v>
      </c>
      <c r="J15">
        <f t="shared" ref="J15:J18" si="0">B15</f>
        <v>200</v>
      </c>
      <c r="K15" t="s">
        <v>25</v>
      </c>
      <c r="L15" t="s">
        <v>25</v>
      </c>
      <c r="M15" t="s">
        <v>25</v>
      </c>
      <c r="N15" t="s">
        <v>25</v>
      </c>
    </row>
    <row r="16" spans="1:16" x14ac:dyDescent="0.2">
      <c r="A16" t="s">
        <v>66</v>
      </c>
      <c r="B16" s="3">
        <v>10</v>
      </c>
      <c r="C16" t="s">
        <v>31</v>
      </c>
      <c r="D16" t="s">
        <v>47</v>
      </c>
      <c r="E16" t="s">
        <v>116</v>
      </c>
      <c r="F16" t="s">
        <v>37</v>
      </c>
      <c r="G16" t="s">
        <v>26</v>
      </c>
      <c r="H16" t="s">
        <v>24</v>
      </c>
      <c r="I16">
        <v>0</v>
      </c>
      <c r="J16">
        <f t="shared" si="0"/>
        <v>10</v>
      </c>
      <c r="K16" t="s">
        <v>25</v>
      </c>
      <c r="L16" t="s">
        <v>25</v>
      </c>
      <c r="M16" t="s">
        <v>25</v>
      </c>
      <c r="N16" t="s">
        <v>25</v>
      </c>
    </row>
    <row r="17" spans="1:14" x14ac:dyDescent="0.2">
      <c r="A17" t="s">
        <v>39</v>
      </c>
      <c r="B17">
        <v>1.22</v>
      </c>
      <c r="C17" t="s">
        <v>42</v>
      </c>
      <c r="D17" t="s">
        <v>40</v>
      </c>
      <c r="E17" t="s">
        <v>41</v>
      </c>
      <c r="F17" t="s">
        <v>43</v>
      </c>
      <c r="G17" t="s">
        <v>26</v>
      </c>
      <c r="H17" t="s">
        <v>24</v>
      </c>
      <c r="I17">
        <v>0</v>
      </c>
      <c r="J17">
        <f t="shared" si="0"/>
        <v>1.22</v>
      </c>
      <c r="K17" t="s">
        <v>25</v>
      </c>
      <c r="L17" t="s">
        <v>25</v>
      </c>
      <c r="M17" t="s">
        <v>25</v>
      </c>
      <c r="N17" t="s">
        <v>25</v>
      </c>
    </row>
    <row r="18" spans="1:14" x14ac:dyDescent="0.2">
      <c r="A18" t="s">
        <v>67</v>
      </c>
      <c r="B18">
        <v>0.85</v>
      </c>
      <c r="C18" t="s">
        <v>32</v>
      </c>
      <c r="D18" t="s">
        <v>40</v>
      </c>
      <c r="E18" t="s">
        <v>68</v>
      </c>
      <c r="F18" t="s">
        <v>43</v>
      </c>
      <c r="G18" t="s">
        <v>26</v>
      </c>
      <c r="H18" t="s">
        <v>24</v>
      </c>
      <c r="I18">
        <v>0</v>
      </c>
      <c r="J18">
        <f t="shared" si="0"/>
        <v>0.85</v>
      </c>
      <c r="K18" t="s">
        <v>25</v>
      </c>
      <c r="L18" t="s">
        <v>25</v>
      </c>
      <c r="M18" t="s">
        <v>25</v>
      </c>
      <c r="N18" t="s">
        <v>25</v>
      </c>
    </row>
    <row r="19" spans="1:14" x14ac:dyDescent="0.2">
      <c r="A19" t="s">
        <v>73</v>
      </c>
      <c r="B19">
        <v>-220</v>
      </c>
      <c r="C19" t="s">
        <v>31</v>
      </c>
      <c r="D19" t="s">
        <v>74</v>
      </c>
      <c r="E19" t="s">
        <v>73</v>
      </c>
      <c r="F19" t="s">
        <v>75</v>
      </c>
      <c r="G19" t="s">
        <v>26</v>
      </c>
      <c r="H19" t="s">
        <v>24</v>
      </c>
      <c r="I19">
        <v>0</v>
      </c>
      <c r="J19">
        <f>B19</f>
        <v>-220</v>
      </c>
      <c r="K19" t="s">
        <v>25</v>
      </c>
      <c r="L19" t="s">
        <v>25</v>
      </c>
      <c r="M19" t="s">
        <v>25</v>
      </c>
      <c r="N19" t="s">
        <v>25</v>
      </c>
    </row>
    <row r="20" spans="1:14" x14ac:dyDescent="0.2">
      <c r="A20" t="s">
        <v>49</v>
      </c>
      <c r="B20">
        <v>0.5</v>
      </c>
      <c r="C20" t="s">
        <v>51</v>
      </c>
      <c r="D20" t="s">
        <v>52</v>
      </c>
      <c r="E20" t="s">
        <v>50</v>
      </c>
      <c r="F20" t="s">
        <v>53</v>
      </c>
      <c r="G20" t="s">
        <v>26</v>
      </c>
      <c r="H20" t="s">
        <v>24</v>
      </c>
      <c r="I20">
        <v>0</v>
      </c>
      <c r="J20">
        <f>B20</f>
        <v>0.5</v>
      </c>
      <c r="K20" t="s">
        <v>25</v>
      </c>
      <c r="L20" t="s">
        <v>25</v>
      </c>
      <c r="M20" t="s">
        <v>25</v>
      </c>
      <c r="N20" t="s">
        <v>25</v>
      </c>
    </row>
    <row r="21" spans="1:14" x14ac:dyDescent="0.2">
      <c r="A21" t="s">
        <v>55</v>
      </c>
      <c r="B21">
        <f>25/104</f>
        <v>0.24038461538461539</v>
      </c>
      <c r="C21" t="s">
        <v>56</v>
      </c>
      <c r="D21" t="s">
        <v>52</v>
      </c>
      <c r="E21" t="s">
        <v>54</v>
      </c>
      <c r="F21" t="s">
        <v>57</v>
      </c>
      <c r="G21" t="s">
        <v>26</v>
      </c>
      <c r="H21" t="s">
        <v>24</v>
      </c>
      <c r="I21">
        <v>0</v>
      </c>
      <c r="J21">
        <f>B21</f>
        <v>0.24038461538461539</v>
      </c>
      <c r="K21" t="s">
        <v>25</v>
      </c>
      <c r="L21" t="s">
        <v>25</v>
      </c>
      <c r="M21" t="s">
        <v>25</v>
      </c>
      <c r="N21" t="s">
        <v>25</v>
      </c>
    </row>
    <row r="22" spans="1:14" x14ac:dyDescent="0.2">
      <c r="A22" t="s">
        <v>58</v>
      </c>
      <c r="B22">
        <f>50000/104</f>
        <v>480.76923076923077</v>
      </c>
      <c r="C22" t="s">
        <v>59</v>
      </c>
      <c r="D22" t="s">
        <v>52</v>
      </c>
      <c r="E22" t="s">
        <v>33</v>
      </c>
      <c r="F22" t="s">
        <v>60</v>
      </c>
      <c r="G22" t="s">
        <v>26</v>
      </c>
      <c r="H22" t="s">
        <v>24</v>
      </c>
      <c r="I22">
        <v>0</v>
      </c>
      <c r="J22">
        <f>B22</f>
        <v>480.76923076923077</v>
      </c>
      <c r="K22" t="s">
        <v>25</v>
      </c>
      <c r="L22" t="s">
        <v>25</v>
      </c>
      <c r="M22" t="s">
        <v>25</v>
      </c>
      <c r="N22" t="s">
        <v>25</v>
      </c>
    </row>
    <row r="23" spans="1:14" x14ac:dyDescent="0.2">
      <c r="A23" t="s">
        <v>93</v>
      </c>
      <c r="B23">
        <v>1</v>
      </c>
      <c r="C23" t="s">
        <v>35</v>
      </c>
      <c r="D23" t="s">
        <v>36</v>
      </c>
      <c r="E23" t="s">
        <v>70</v>
      </c>
      <c r="F23" t="s">
        <v>48</v>
      </c>
      <c r="G23" t="s">
        <v>26</v>
      </c>
      <c r="H23" t="s">
        <v>119</v>
      </c>
      <c r="I23">
        <v>0</v>
      </c>
      <c r="J23" t="s">
        <v>25</v>
      </c>
      <c r="K23" t="s">
        <v>25</v>
      </c>
      <c r="L23" t="s">
        <v>25</v>
      </c>
      <c r="M23" t="s">
        <v>25</v>
      </c>
      <c r="N23" t="s">
        <v>25</v>
      </c>
    </row>
    <row r="30" spans="1:14" ht="16" x14ac:dyDescent="0.2">
      <c r="A30" s="2"/>
    </row>
    <row r="34" spans="2:2" x14ac:dyDescent="0.2">
      <c r="B34" s="3"/>
    </row>
    <row r="35" spans="2:2" x14ac:dyDescent="0.2">
      <c r="B35" s="3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3CEA4-BC13-46E5-A4AC-FC57F1E06E98}">
  <sheetPr codeName="Tabelle4">
    <tabColor theme="7"/>
  </sheetPr>
  <dimension ref="A1:P22"/>
  <sheetViews>
    <sheetView zoomScale="115" zoomScaleNormal="115" workbookViewId="0">
      <selection activeCell="P18" sqref="P18:P26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0</v>
      </c>
      <c r="B1">
        <v>10</v>
      </c>
      <c r="C1" s="1" t="s">
        <v>30</v>
      </c>
    </row>
    <row r="2" spans="1:16" x14ac:dyDescent="0.2">
      <c r="C2" s="1"/>
    </row>
    <row r="3" spans="1:16" ht="16" x14ac:dyDescent="0.2">
      <c r="A3" s="2" t="s">
        <v>1</v>
      </c>
      <c r="B3" s="2" t="s">
        <v>94</v>
      </c>
      <c r="C3" s="1" t="s">
        <v>2</v>
      </c>
    </row>
    <row r="4" spans="1:16" ht="16" x14ac:dyDescent="0.2">
      <c r="A4" t="s">
        <v>3</v>
      </c>
      <c r="B4" s="3" t="s">
        <v>45</v>
      </c>
    </row>
    <row r="5" spans="1:16" x14ac:dyDescent="0.2">
      <c r="A5" t="s">
        <v>4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18726954-e07d-4d09-ad21-0304a6078261</v>
      </c>
    </row>
    <row r="6" spans="1:16" x14ac:dyDescent="0.2">
      <c r="A6" t="s">
        <v>5</v>
      </c>
      <c r="B6" t="s">
        <v>76</v>
      </c>
    </row>
    <row r="7" spans="1:16" x14ac:dyDescent="0.2">
      <c r="A7" t="s">
        <v>6</v>
      </c>
      <c r="B7" t="s">
        <v>26</v>
      </c>
    </row>
    <row r="8" spans="1:16" x14ac:dyDescent="0.2">
      <c r="A8" t="s">
        <v>7</v>
      </c>
      <c r="B8">
        <v>1</v>
      </c>
    </row>
    <row r="9" spans="1:16" x14ac:dyDescent="0.2">
      <c r="A9" t="s">
        <v>8</v>
      </c>
      <c r="B9" t="s">
        <v>9</v>
      </c>
    </row>
    <row r="10" spans="1:16" x14ac:dyDescent="0.2">
      <c r="A10" t="s">
        <v>10</v>
      </c>
      <c r="B10" t="s">
        <v>77</v>
      </c>
    </row>
    <row r="11" spans="1:16" x14ac:dyDescent="0.2">
      <c r="A11" t="s">
        <v>11</v>
      </c>
      <c r="B11" t="s">
        <v>35</v>
      </c>
    </row>
    <row r="12" spans="1:16" ht="16" x14ac:dyDescent="0.2">
      <c r="A12" s="2" t="s">
        <v>12</v>
      </c>
    </row>
    <row r="13" spans="1:16" ht="16" x14ac:dyDescent="0.2">
      <c r="A13" s="2" t="s">
        <v>13</v>
      </c>
      <c r="B13" s="2" t="s">
        <v>14</v>
      </c>
      <c r="C13" s="2" t="s">
        <v>11</v>
      </c>
      <c r="D13" s="2" t="s">
        <v>15</v>
      </c>
      <c r="E13" s="2" t="s">
        <v>10</v>
      </c>
      <c r="F13" s="2" t="s">
        <v>3</v>
      </c>
      <c r="G13" s="2" t="s">
        <v>6</v>
      </c>
      <c r="H13" s="2" t="s">
        <v>8</v>
      </c>
      <c r="I13" s="2" t="s">
        <v>16</v>
      </c>
      <c r="J13" s="2" t="s">
        <v>17</v>
      </c>
      <c r="K13" s="2" t="s">
        <v>18</v>
      </c>
      <c r="L13" s="2" t="s">
        <v>19</v>
      </c>
      <c r="M13" s="2" t="s">
        <v>20</v>
      </c>
      <c r="N13" s="2" t="s">
        <v>21</v>
      </c>
      <c r="O13" s="2" t="s">
        <v>22</v>
      </c>
      <c r="P13" s="2" t="s">
        <v>23</v>
      </c>
    </row>
    <row r="14" spans="1:16" x14ac:dyDescent="0.2">
      <c r="A14" t="s">
        <v>93</v>
      </c>
      <c r="B14">
        <v>1</v>
      </c>
      <c r="C14" t="s">
        <v>35</v>
      </c>
      <c r="D14" t="s">
        <v>36</v>
      </c>
      <c r="E14" t="s">
        <v>70</v>
      </c>
      <c r="F14" t="s">
        <v>48</v>
      </c>
      <c r="G14" t="s">
        <v>26</v>
      </c>
      <c r="H14" t="s">
        <v>24</v>
      </c>
      <c r="I14">
        <v>0</v>
      </c>
      <c r="J14">
        <f t="shared" ref="J14" si="0">B14</f>
        <v>1</v>
      </c>
      <c r="K14" t="s">
        <v>25</v>
      </c>
      <c r="L14" t="s">
        <v>25</v>
      </c>
      <c r="M14" t="s">
        <v>25</v>
      </c>
      <c r="N14" t="s">
        <v>25</v>
      </c>
    </row>
    <row r="15" spans="1:16" x14ac:dyDescent="0.2">
      <c r="A15" t="s">
        <v>78</v>
      </c>
      <c r="B15">
        <v>2.5</v>
      </c>
      <c r="C15" t="s">
        <v>31</v>
      </c>
      <c r="D15" t="s">
        <v>47</v>
      </c>
      <c r="E15" t="s">
        <v>78</v>
      </c>
      <c r="F15" t="s">
        <v>37</v>
      </c>
      <c r="G15" t="s">
        <v>26</v>
      </c>
      <c r="H15" t="s">
        <v>24</v>
      </c>
      <c r="I15">
        <v>0</v>
      </c>
      <c r="J15">
        <f t="shared" ref="J15" si="1">B15</f>
        <v>2.5</v>
      </c>
      <c r="K15" t="s">
        <v>25</v>
      </c>
      <c r="L15" t="s">
        <v>25</v>
      </c>
      <c r="M15" t="s">
        <v>25</v>
      </c>
      <c r="N15" t="s">
        <v>25</v>
      </c>
    </row>
    <row r="16" spans="1:16" x14ac:dyDescent="0.2">
      <c r="A16" t="s">
        <v>79</v>
      </c>
      <c r="B16">
        <v>-10</v>
      </c>
      <c r="C16" t="s">
        <v>31</v>
      </c>
      <c r="D16" t="s">
        <v>74</v>
      </c>
      <c r="E16" t="s">
        <v>79</v>
      </c>
      <c r="F16" t="s">
        <v>75</v>
      </c>
      <c r="G16" t="s">
        <v>26</v>
      </c>
      <c r="H16" t="s">
        <v>24</v>
      </c>
      <c r="I16">
        <v>0</v>
      </c>
      <c r="J16">
        <f>B16</f>
        <v>-10</v>
      </c>
      <c r="K16" t="s">
        <v>25</v>
      </c>
      <c r="L16" t="s">
        <v>25</v>
      </c>
      <c r="M16" t="s">
        <v>25</v>
      </c>
      <c r="N16" t="s">
        <v>25</v>
      </c>
    </row>
    <row r="17" spans="1:14" x14ac:dyDescent="0.2">
      <c r="A17" t="s">
        <v>66</v>
      </c>
      <c r="B17" s="3">
        <v>20</v>
      </c>
      <c r="C17" t="s">
        <v>31</v>
      </c>
      <c r="D17" t="s">
        <v>47</v>
      </c>
      <c r="E17" t="s">
        <v>116</v>
      </c>
      <c r="F17" t="s">
        <v>37</v>
      </c>
      <c r="G17" t="s">
        <v>26</v>
      </c>
      <c r="H17" t="s">
        <v>24</v>
      </c>
      <c r="I17">
        <v>0</v>
      </c>
      <c r="J17">
        <f t="shared" ref="J17" si="2">B17</f>
        <v>20</v>
      </c>
      <c r="K17" t="s">
        <v>25</v>
      </c>
      <c r="L17" t="s">
        <v>25</v>
      </c>
      <c r="M17" t="s">
        <v>25</v>
      </c>
      <c r="N17" t="s">
        <v>25</v>
      </c>
    </row>
    <row r="18" spans="1:14" x14ac:dyDescent="0.2">
      <c r="A18" t="s">
        <v>67</v>
      </c>
      <c r="B18">
        <v>340.1</v>
      </c>
      <c r="C18" t="s">
        <v>32</v>
      </c>
      <c r="D18" t="s">
        <v>40</v>
      </c>
      <c r="E18" t="s">
        <v>68</v>
      </c>
      <c r="F18" t="s">
        <v>43</v>
      </c>
      <c r="G18" t="s">
        <v>26</v>
      </c>
      <c r="H18" t="s">
        <v>24</v>
      </c>
      <c r="I18">
        <v>0</v>
      </c>
      <c r="J18">
        <f t="shared" ref="J18" si="3">B18</f>
        <v>340.1</v>
      </c>
      <c r="K18" t="s">
        <v>25</v>
      </c>
      <c r="L18" t="s">
        <v>25</v>
      </c>
      <c r="M18" t="s">
        <v>25</v>
      </c>
      <c r="N18" t="s">
        <v>25</v>
      </c>
    </row>
    <row r="19" spans="1:14" x14ac:dyDescent="0.2">
      <c r="A19" t="s">
        <v>49</v>
      </c>
      <c r="B19">
        <v>1</v>
      </c>
      <c r="C19" t="s">
        <v>51</v>
      </c>
      <c r="D19" t="s">
        <v>52</v>
      </c>
      <c r="E19" t="s">
        <v>50</v>
      </c>
      <c r="F19" t="s">
        <v>53</v>
      </c>
      <c r="G19" t="s">
        <v>26</v>
      </c>
      <c r="H19" t="s">
        <v>24</v>
      </c>
      <c r="I19">
        <v>0</v>
      </c>
      <c r="J19">
        <f>B19</f>
        <v>1</v>
      </c>
      <c r="K19" t="s">
        <v>25</v>
      </c>
      <c r="L19" t="s">
        <v>25</v>
      </c>
      <c r="M19" t="s">
        <v>25</v>
      </c>
      <c r="N19" t="s">
        <v>25</v>
      </c>
    </row>
    <row r="20" spans="1:14" x14ac:dyDescent="0.2">
      <c r="A20" t="s">
        <v>55</v>
      </c>
      <c r="B20">
        <f>20/104</f>
        <v>0.19230769230769232</v>
      </c>
      <c r="C20" t="s">
        <v>56</v>
      </c>
      <c r="D20" t="s">
        <v>52</v>
      </c>
      <c r="E20" t="s">
        <v>54</v>
      </c>
      <c r="F20" t="s">
        <v>57</v>
      </c>
      <c r="G20" t="s">
        <v>26</v>
      </c>
      <c r="H20" t="s">
        <v>24</v>
      </c>
      <c r="I20">
        <v>0</v>
      </c>
      <c r="J20">
        <f>B20</f>
        <v>0.19230769230769232</v>
      </c>
      <c r="K20" t="s">
        <v>25</v>
      </c>
      <c r="L20" t="s">
        <v>25</v>
      </c>
      <c r="M20" t="s">
        <v>25</v>
      </c>
      <c r="N20" t="s">
        <v>25</v>
      </c>
    </row>
    <row r="21" spans="1:14" x14ac:dyDescent="0.2">
      <c r="A21" t="s">
        <v>58</v>
      </c>
      <c r="B21">
        <f>50000/104</f>
        <v>480.76923076923077</v>
      </c>
      <c r="C21" t="s">
        <v>59</v>
      </c>
      <c r="D21" t="s">
        <v>52</v>
      </c>
      <c r="E21" t="s">
        <v>33</v>
      </c>
      <c r="F21" t="s">
        <v>60</v>
      </c>
      <c r="G21" t="s">
        <v>26</v>
      </c>
      <c r="H21" t="s">
        <v>24</v>
      </c>
      <c r="I21">
        <v>0</v>
      </c>
      <c r="J21">
        <f>B21</f>
        <v>480.76923076923077</v>
      </c>
      <c r="K21" t="s">
        <v>25</v>
      </c>
      <c r="L21" t="s">
        <v>25</v>
      </c>
      <c r="M21" t="s">
        <v>25</v>
      </c>
      <c r="N21" t="s">
        <v>25</v>
      </c>
    </row>
    <row r="22" spans="1:14" x14ac:dyDescent="0.2">
      <c r="A22" t="s">
        <v>94</v>
      </c>
      <c r="B22">
        <v>1</v>
      </c>
      <c r="C22" t="s">
        <v>35</v>
      </c>
      <c r="D22" t="s">
        <v>36</v>
      </c>
      <c r="E22" t="s">
        <v>77</v>
      </c>
      <c r="F22" t="s">
        <v>48</v>
      </c>
      <c r="G22" t="s">
        <v>26</v>
      </c>
      <c r="H22" t="s">
        <v>119</v>
      </c>
      <c r="I22">
        <v>0</v>
      </c>
      <c r="J22" t="s">
        <v>25</v>
      </c>
      <c r="K22" t="s">
        <v>25</v>
      </c>
      <c r="L22" t="s">
        <v>25</v>
      </c>
      <c r="M22" t="s">
        <v>25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7289B-7455-4A33-9D25-D3B3952C688D}">
  <sheetPr codeName="Tabelle5">
    <tabColor theme="7"/>
  </sheetPr>
  <dimension ref="A1:P32"/>
  <sheetViews>
    <sheetView zoomScale="115" zoomScaleNormal="115" workbookViewId="0">
      <selection activeCell="B55" sqref="B55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0</v>
      </c>
      <c r="B1">
        <v>10</v>
      </c>
      <c r="C1" s="1" t="s">
        <v>30</v>
      </c>
    </row>
    <row r="2" spans="1:16" x14ac:dyDescent="0.2">
      <c r="C2" s="1"/>
    </row>
    <row r="3" spans="1:16" ht="16" x14ac:dyDescent="0.2">
      <c r="A3" s="2" t="s">
        <v>1</v>
      </c>
      <c r="B3" s="2" t="s">
        <v>95</v>
      </c>
      <c r="C3" s="1" t="s">
        <v>2</v>
      </c>
    </row>
    <row r="4" spans="1:16" ht="16" x14ac:dyDescent="0.2">
      <c r="A4" t="s">
        <v>3</v>
      </c>
      <c r="B4" s="3" t="s">
        <v>45</v>
      </c>
    </row>
    <row r="5" spans="1:16" x14ac:dyDescent="0.2">
      <c r="A5" t="s">
        <v>4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a20dd6f1-b27f-440c-8ee6-6731f189e074</v>
      </c>
    </row>
    <row r="6" spans="1:16" x14ac:dyDescent="0.2">
      <c r="A6" t="s">
        <v>5</v>
      </c>
      <c r="B6" t="s">
        <v>80</v>
      </c>
    </row>
    <row r="7" spans="1:16" x14ac:dyDescent="0.2">
      <c r="A7" t="s">
        <v>6</v>
      </c>
      <c r="B7" t="s">
        <v>26</v>
      </c>
    </row>
    <row r="8" spans="1:16" x14ac:dyDescent="0.2">
      <c r="A8" t="s">
        <v>7</v>
      </c>
      <c r="B8">
        <v>1</v>
      </c>
    </row>
    <row r="9" spans="1:16" x14ac:dyDescent="0.2">
      <c r="A9" t="s">
        <v>8</v>
      </c>
      <c r="B9" t="s">
        <v>9</v>
      </c>
    </row>
    <row r="10" spans="1:16" x14ac:dyDescent="0.2">
      <c r="A10" t="s">
        <v>10</v>
      </c>
      <c r="B10" t="s">
        <v>81</v>
      </c>
    </row>
    <row r="11" spans="1:16" x14ac:dyDescent="0.2">
      <c r="A11" t="s">
        <v>11</v>
      </c>
      <c r="B11" t="s">
        <v>35</v>
      </c>
    </row>
    <row r="12" spans="1:16" ht="16" x14ac:dyDescent="0.2">
      <c r="A12" s="2" t="s">
        <v>12</v>
      </c>
    </row>
    <row r="13" spans="1:16" ht="16" x14ac:dyDescent="0.2">
      <c r="A13" s="2" t="s">
        <v>13</v>
      </c>
      <c r="B13" s="2" t="s">
        <v>14</v>
      </c>
      <c r="C13" s="2" t="s">
        <v>11</v>
      </c>
      <c r="D13" s="2" t="s">
        <v>15</v>
      </c>
      <c r="E13" s="2" t="s">
        <v>10</v>
      </c>
      <c r="F13" s="2" t="s">
        <v>3</v>
      </c>
      <c r="G13" s="2" t="s">
        <v>6</v>
      </c>
      <c r="H13" s="2" t="s">
        <v>8</v>
      </c>
      <c r="I13" s="2" t="s">
        <v>16</v>
      </c>
      <c r="J13" s="2" t="s">
        <v>17</v>
      </c>
      <c r="K13" s="2" t="s">
        <v>18</v>
      </c>
      <c r="L13" s="2" t="s">
        <v>19</v>
      </c>
      <c r="M13" s="2" t="s">
        <v>20</v>
      </c>
      <c r="N13" s="2" t="s">
        <v>21</v>
      </c>
      <c r="O13" s="2" t="s">
        <v>22</v>
      </c>
      <c r="P13" s="2" t="s">
        <v>23</v>
      </c>
    </row>
    <row r="14" spans="1:16" x14ac:dyDescent="0.2">
      <c r="A14" t="s">
        <v>94</v>
      </c>
      <c r="B14">
        <v>1</v>
      </c>
      <c r="C14" t="s">
        <v>35</v>
      </c>
      <c r="D14" t="s">
        <v>36</v>
      </c>
      <c r="E14" t="s">
        <v>77</v>
      </c>
      <c r="F14" t="s">
        <v>48</v>
      </c>
      <c r="G14" t="s">
        <v>26</v>
      </c>
      <c r="H14" t="s">
        <v>24</v>
      </c>
      <c r="I14">
        <v>0</v>
      </c>
      <c r="J14">
        <f>B14</f>
        <v>1</v>
      </c>
      <c r="K14" t="s">
        <v>25</v>
      </c>
      <c r="L14" t="s">
        <v>25</v>
      </c>
      <c r="M14" t="s">
        <v>25</v>
      </c>
      <c r="N14" t="s">
        <v>25</v>
      </c>
    </row>
    <row r="15" spans="1:16" x14ac:dyDescent="0.2">
      <c r="A15" t="s">
        <v>82</v>
      </c>
      <c r="B15">
        <v>-5</v>
      </c>
      <c r="C15" t="s">
        <v>31</v>
      </c>
      <c r="D15" t="s">
        <v>74</v>
      </c>
      <c r="E15" t="s">
        <v>82</v>
      </c>
      <c r="F15" t="s">
        <v>75</v>
      </c>
      <c r="G15" t="s">
        <v>26</v>
      </c>
      <c r="H15" t="s">
        <v>24</v>
      </c>
      <c r="I15">
        <v>0</v>
      </c>
      <c r="J15">
        <f>B15</f>
        <v>-5</v>
      </c>
      <c r="K15" t="s">
        <v>25</v>
      </c>
      <c r="L15" t="s">
        <v>25</v>
      </c>
      <c r="M15" t="s">
        <v>25</v>
      </c>
      <c r="N15" t="s">
        <v>25</v>
      </c>
    </row>
    <row r="16" spans="1:16" x14ac:dyDescent="0.2">
      <c r="A16" t="s">
        <v>39</v>
      </c>
      <c r="B16">
        <v>0.24</v>
      </c>
      <c r="C16" t="s">
        <v>42</v>
      </c>
      <c r="D16" t="s">
        <v>40</v>
      </c>
      <c r="E16" t="s">
        <v>41</v>
      </c>
      <c r="F16" t="s">
        <v>43</v>
      </c>
      <c r="G16" t="s">
        <v>26</v>
      </c>
      <c r="H16" t="s">
        <v>24</v>
      </c>
      <c r="I16">
        <v>0</v>
      </c>
      <c r="J16">
        <f t="shared" ref="J16" si="0">B16</f>
        <v>0.24</v>
      </c>
      <c r="K16" t="s">
        <v>25</v>
      </c>
      <c r="L16" t="s">
        <v>25</v>
      </c>
      <c r="M16" t="s">
        <v>25</v>
      </c>
      <c r="N16" t="s">
        <v>25</v>
      </c>
    </row>
    <row r="17" spans="1:14" x14ac:dyDescent="0.2">
      <c r="A17" t="s">
        <v>49</v>
      </c>
      <c r="B17">
        <v>0.2</v>
      </c>
      <c r="C17" t="s">
        <v>51</v>
      </c>
      <c r="D17" t="s">
        <v>52</v>
      </c>
      <c r="E17" t="s">
        <v>50</v>
      </c>
      <c r="F17" t="s">
        <v>53</v>
      </c>
      <c r="G17" t="s">
        <v>26</v>
      </c>
      <c r="H17" t="s">
        <v>24</v>
      </c>
      <c r="I17">
        <v>0</v>
      </c>
      <c r="J17">
        <f>B17</f>
        <v>0.2</v>
      </c>
      <c r="K17" t="s">
        <v>25</v>
      </c>
      <c r="L17" t="s">
        <v>25</v>
      </c>
      <c r="M17" t="s">
        <v>25</v>
      </c>
      <c r="N17" t="s">
        <v>25</v>
      </c>
    </row>
    <row r="18" spans="1:14" x14ac:dyDescent="0.2">
      <c r="A18" t="s">
        <v>55</v>
      </c>
      <c r="B18">
        <f>2/104</f>
        <v>1.9230769230769232E-2</v>
      </c>
      <c r="C18" t="s">
        <v>56</v>
      </c>
      <c r="D18" t="s">
        <v>52</v>
      </c>
      <c r="E18" t="s">
        <v>54</v>
      </c>
      <c r="F18" t="s">
        <v>57</v>
      </c>
      <c r="G18" t="s">
        <v>26</v>
      </c>
      <c r="H18" t="s">
        <v>24</v>
      </c>
      <c r="I18">
        <v>0</v>
      </c>
      <c r="J18">
        <f>B18</f>
        <v>1.9230769230769232E-2</v>
      </c>
      <c r="K18" t="s">
        <v>25</v>
      </c>
      <c r="L18" t="s">
        <v>25</v>
      </c>
      <c r="M18" t="s">
        <v>25</v>
      </c>
      <c r="N18" t="s">
        <v>25</v>
      </c>
    </row>
    <row r="19" spans="1:14" x14ac:dyDescent="0.2">
      <c r="A19" t="s">
        <v>95</v>
      </c>
      <c r="B19">
        <v>1</v>
      </c>
      <c r="C19" t="s">
        <v>35</v>
      </c>
      <c r="D19" t="s">
        <v>36</v>
      </c>
      <c r="E19" t="s">
        <v>81</v>
      </c>
      <c r="F19" t="s">
        <v>48</v>
      </c>
      <c r="G19" t="s">
        <v>26</v>
      </c>
      <c r="H19" t="s">
        <v>119</v>
      </c>
      <c r="I19">
        <v>0</v>
      </c>
      <c r="J19" t="s">
        <v>25</v>
      </c>
      <c r="K19" t="s">
        <v>25</v>
      </c>
      <c r="L19" t="s">
        <v>25</v>
      </c>
      <c r="M19" t="s">
        <v>25</v>
      </c>
    </row>
    <row r="25" spans="1:14" ht="16" x14ac:dyDescent="0.2">
      <c r="A25" s="2"/>
    </row>
    <row r="32" spans="1:14" x14ac:dyDescent="0.2">
      <c r="B32" s="3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187C6-07B1-4CD2-8C6C-7D0215B5270F}">
  <sheetPr codeName="Tabelle6">
    <tabColor theme="7"/>
  </sheetPr>
  <dimension ref="A1:P33"/>
  <sheetViews>
    <sheetView zoomScale="115" zoomScaleNormal="115" workbookViewId="0">
      <selection activeCell="B35" sqref="B35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0</v>
      </c>
      <c r="B1">
        <v>10</v>
      </c>
      <c r="C1" s="1" t="s">
        <v>30</v>
      </c>
    </row>
    <row r="2" spans="1:16" x14ac:dyDescent="0.2">
      <c r="C2" s="1"/>
    </row>
    <row r="3" spans="1:16" ht="16" x14ac:dyDescent="0.2">
      <c r="A3" s="2" t="s">
        <v>1</v>
      </c>
      <c r="B3" s="2" t="s">
        <v>96</v>
      </c>
      <c r="C3" s="1" t="s">
        <v>2</v>
      </c>
    </row>
    <row r="4" spans="1:16" ht="16" x14ac:dyDescent="0.2">
      <c r="A4" t="s">
        <v>3</v>
      </c>
      <c r="B4" s="3" t="s">
        <v>45</v>
      </c>
    </row>
    <row r="5" spans="1:16" x14ac:dyDescent="0.2">
      <c r="A5" t="s">
        <v>4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afbe1f0b-7a31-4174-a112-d89e6beefa57</v>
      </c>
    </row>
    <row r="6" spans="1:16" x14ac:dyDescent="0.2">
      <c r="A6" t="s">
        <v>5</v>
      </c>
      <c r="B6" t="s">
        <v>83</v>
      </c>
    </row>
    <row r="7" spans="1:16" x14ac:dyDescent="0.2">
      <c r="A7" t="s">
        <v>6</v>
      </c>
      <c r="B7" t="s">
        <v>26</v>
      </c>
    </row>
    <row r="8" spans="1:16" x14ac:dyDescent="0.2">
      <c r="A8" t="s">
        <v>7</v>
      </c>
      <c r="B8">
        <v>1</v>
      </c>
    </row>
    <row r="9" spans="1:16" x14ac:dyDescent="0.2">
      <c r="A9" t="s">
        <v>8</v>
      </c>
      <c r="B9" t="s">
        <v>9</v>
      </c>
    </row>
    <row r="10" spans="1:16" x14ac:dyDescent="0.2">
      <c r="A10" t="s">
        <v>10</v>
      </c>
      <c r="B10" t="s">
        <v>84</v>
      </c>
    </row>
    <row r="11" spans="1:16" x14ac:dyDescent="0.2">
      <c r="A11" t="s">
        <v>11</v>
      </c>
      <c r="B11" t="s">
        <v>35</v>
      </c>
    </row>
    <row r="12" spans="1:16" ht="16" x14ac:dyDescent="0.2">
      <c r="A12" s="2" t="s">
        <v>12</v>
      </c>
    </row>
    <row r="13" spans="1:16" ht="16" x14ac:dyDescent="0.2">
      <c r="A13" s="2" t="s">
        <v>13</v>
      </c>
      <c r="B13" s="2" t="s">
        <v>14</v>
      </c>
      <c r="C13" s="2" t="s">
        <v>11</v>
      </c>
      <c r="D13" s="2" t="s">
        <v>15</v>
      </c>
      <c r="E13" s="2" t="s">
        <v>10</v>
      </c>
      <c r="F13" s="2" t="s">
        <v>3</v>
      </c>
      <c r="G13" s="2" t="s">
        <v>6</v>
      </c>
      <c r="H13" s="2" t="s">
        <v>8</v>
      </c>
      <c r="I13" s="2" t="s">
        <v>16</v>
      </c>
      <c r="J13" s="2" t="s">
        <v>17</v>
      </c>
      <c r="K13" s="2" t="s">
        <v>18</v>
      </c>
      <c r="L13" s="2" t="s">
        <v>19</v>
      </c>
      <c r="M13" s="2" t="s">
        <v>20</v>
      </c>
      <c r="N13" s="2" t="s">
        <v>21</v>
      </c>
      <c r="O13" s="2" t="s">
        <v>22</v>
      </c>
      <c r="P13" s="2" t="s">
        <v>23</v>
      </c>
    </row>
    <row r="14" spans="1:16" x14ac:dyDescent="0.2">
      <c r="A14" t="s">
        <v>95</v>
      </c>
      <c r="B14">
        <v>1</v>
      </c>
      <c r="C14" t="s">
        <v>35</v>
      </c>
      <c r="D14" t="s">
        <v>36</v>
      </c>
      <c r="E14" t="s">
        <v>81</v>
      </c>
      <c r="F14" t="s">
        <v>48</v>
      </c>
      <c r="G14" t="s">
        <v>26</v>
      </c>
      <c r="H14" t="s">
        <v>24</v>
      </c>
      <c r="I14">
        <v>0</v>
      </c>
      <c r="J14">
        <f>B14</f>
        <v>1</v>
      </c>
      <c r="K14" t="s">
        <v>25</v>
      </c>
      <c r="L14" t="s">
        <v>25</v>
      </c>
      <c r="M14" t="s">
        <v>25</v>
      </c>
      <c r="N14" t="s">
        <v>25</v>
      </c>
    </row>
    <row r="15" spans="1:16" x14ac:dyDescent="0.2">
      <c r="A15" t="s">
        <v>85</v>
      </c>
      <c r="B15">
        <v>200</v>
      </c>
      <c r="C15" t="s">
        <v>31</v>
      </c>
      <c r="D15" t="s">
        <v>47</v>
      </c>
      <c r="E15" t="s">
        <v>116</v>
      </c>
      <c r="F15" t="s">
        <v>37</v>
      </c>
      <c r="G15" t="s">
        <v>26</v>
      </c>
      <c r="H15" t="s">
        <v>24</v>
      </c>
      <c r="I15">
        <v>0</v>
      </c>
      <c r="J15">
        <f>B15</f>
        <v>200</v>
      </c>
      <c r="K15" t="s">
        <v>25</v>
      </c>
      <c r="L15" t="s">
        <v>25</v>
      </c>
      <c r="M15" t="s">
        <v>25</v>
      </c>
      <c r="N15" t="s">
        <v>25</v>
      </c>
    </row>
    <row r="16" spans="1:16" x14ac:dyDescent="0.2">
      <c r="A16" t="s">
        <v>66</v>
      </c>
      <c r="B16">
        <v>10</v>
      </c>
      <c r="C16" t="s">
        <v>31</v>
      </c>
      <c r="D16" t="s">
        <v>47</v>
      </c>
      <c r="E16" t="s">
        <v>116</v>
      </c>
      <c r="F16" t="s">
        <v>37</v>
      </c>
      <c r="G16" t="s">
        <v>26</v>
      </c>
      <c r="H16" t="s">
        <v>24</v>
      </c>
      <c r="I16">
        <v>0</v>
      </c>
      <c r="J16">
        <f>B16</f>
        <v>10</v>
      </c>
      <c r="K16" t="s">
        <v>25</v>
      </c>
      <c r="L16" t="s">
        <v>25</v>
      </c>
      <c r="M16" t="s">
        <v>25</v>
      </c>
      <c r="N16" t="s">
        <v>25</v>
      </c>
    </row>
    <row r="17" spans="1:14" x14ac:dyDescent="0.2">
      <c r="A17" t="s">
        <v>39</v>
      </c>
      <c r="B17">
        <v>1.22</v>
      </c>
      <c r="C17" t="s">
        <v>42</v>
      </c>
      <c r="D17" t="s">
        <v>40</v>
      </c>
      <c r="E17" t="s">
        <v>41</v>
      </c>
      <c r="F17" t="s">
        <v>43</v>
      </c>
      <c r="G17" t="s">
        <v>26</v>
      </c>
      <c r="H17" t="s">
        <v>24</v>
      </c>
      <c r="I17">
        <v>0</v>
      </c>
      <c r="J17">
        <f t="shared" ref="J17" si="0">B17</f>
        <v>1.22</v>
      </c>
      <c r="K17" t="s">
        <v>25</v>
      </c>
      <c r="L17" t="s">
        <v>25</v>
      </c>
      <c r="M17" t="s">
        <v>25</v>
      </c>
      <c r="N17" t="s">
        <v>25</v>
      </c>
    </row>
    <row r="18" spans="1:14" x14ac:dyDescent="0.2">
      <c r="A18" t="s">
        <v>67</v>
      </c>
      <c r="B18">
        <v>0.85</v>
      </c>
      <c r="C18" t="s">
        <v>32</v>
      </c>
      <c r="D18" t="s">
        <v>40</v>
      </c>
      <c r="E18" t="s">
        <v>68</v>
      </c>
      <c r="F18" t="s">
        <v>43</v>
      </c>
      <c r="G18" t="s">
        <v>26</v>
      </c>
      <c r="H18" t="s">
        <v>24</v>
      </c>
      <c r="I18">
        <v>0</v>
      </c>
      <c r="J18">
        <f t="shared" ref="J18" si="1">B18</f>
        <v>0.85</v>
      </c>
      <c r="K18" t="s">
        <v>25</v>
      </c>
      <c r="L18" t="s">
        <v>25</v>
      </c>
      <c r="M18" t="s">
        <v>25</v>
      </c>
      <c r="N18" t="s">
        <v>25</v>
      </c>
    </row>
    <row r="19" spans="1:14" x14ac:dyDescent="0.2">
      <c r="A19" t="s">
        <v>49</v>
      </c>
      <c r="B19">
        <v>0.5</v>
      </c>
      <c r="C19" t="s">
        <v>51</v>
      </c>
      <c r="D19" t="s">
        <v>52</v>
      </c>
      <c r="E19" t="s">
        <v>50</v>
      </c>
      <c r="F19" t="s">
        <v>53</v>
      </c>
      <c r="G19" t="s">
        <v>26</v>
      </c>
      <c r="H19" t="s">
        <v>24</v>
      </c>
      <c r="I19">
        <v>0</v>
      </c>
      <c r="J19">
        <f>B19</f>
        <v>0.5</v>
      </c>
      <c r="K19" t="s">
        <v>25</v>
      </c>
      <c r="L19" t="s">
        <v>25</v>
      </c>
      <c r="M19" t="s">
        <v>25</v>
      </c>
      <c r="N19" t="s">
        <v>25</v>
      </c>
    </row>
    <row r="20" spans="1:14" x14ac:dyDescent="0.2">
      <c r="A20" t="s">
        <v>55</v>
      </c>
      <c r="B20">
        <f>5/104</f>
        <v>4.807692307692308E-2</v>
      </c>
      <c r="C20" t="s">
        <v>56</v>
      </c>
      <c r="D20" t="s">
        <v>52</v>
      </c>
      <c r="E20" t="s">
        <v>54</v>
      </c>
      <c r="F20" t="s">
        <v>57</v>
      </c>
      <c r="G20" t="s">
        <v>26</v>
      </c>
      <c r="H20" t="s">
        <v>24</v>
      </c>
      <c r="I20">
        <v>0</v>
      </c>
      <c r="J20">
        <f>B20</f>
        <v>4.807692307692308E-2</v>
      </c>
      <c r="K20" t="s">
        <v>25</v>
      </c>
      <c r="L20" t="s">
        <v>25</v>
      </c>
      <c r="M20" t="s">
        <v>25</v>
      </c>
      <c r="N20" t="s">
        <v>25</v>
      </c>
    </row>
    <row r="21" spans="1:14" x14ac:dyDescent="0.2">
      <c r="A21" t="s">
        <v>58</v>
      </c>
      <c r="B21">
        <f>10000/104</f>
        <v>96.15384615384616</v>
      </c>
      <c r="C21" t="s">
        <v>59</v>
      </c>
      <c r="D21" t="s">
        <v>52</v>
      </c>
      <c r="E21" t="s">
        <v>33</v>
      </c>
      <c r="F21" t="s">
        <v>60</v>
      </c>
      <c r="G21" t="s">
        <v>26</v>
      </c>
      <c r="H21" t="s">
        <v>24</v>
      </c>
      <c r="I21">
        <v>0</v>
      </c>
      <c r="J21">
        <f>B21</f>
        <v>96.15384615384616</v>
      </c>
      <c r="K21" t="s">
        <v>25</v>
      </c>
      <c r="L21" t="s">
        <v>25</v>
      </c>
      <c r="M21" t="s">
        <v>25</v>
      </c>
      <c r="N21" t="s">
        <v>25</v>
      </c>
    </row>
    <row r="22" spans="1:14" x14ac:dyDescent="0.2">
      <c r="A22" t="s">
        <v>96</v>
      </c>
      <c r="B22">
        <v>1</v>
      </c>
      <c r="C22" t="s">
        <v>35</v>
      </c>
      <c r="D22" t="s">
        <v>36</v>
      </c>
      <c r="E22" t="s">
        <v>84</v>
      </c>
      <c r="F22" t="s">
        <v>48</v>
      </c>
      <c r="G22" t="s">
        <v>26</v>
      </c>
      <c r="H22" t="s">
        <v>119</v>
      </c>
      <c r="I22">
        <v>0</v>
      </c>
      <c r="J22" t="s">
        <v>25</v>
      </c>
      <c r="K22" t="s">
        <v>25</v>
      </c>
      <c r="L22" t="s">
        <v>25</v>
      </c>
      <c r="M22" t="s">
        <v>25</v>
      </c>
    </row>
    <row r="27" spans="1:14" ht="16" x14ac:dyDescent="0.2">
      <c r="A27" s="2"/>
    </row>
    <row r="33" spans="2:2" x14ac:dyDescent="0.2">
      <c r="B33" s="3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30B8B-90DC-401E-8946-9B251D985E00}">
  <sheetPr codeName="Tabelle7">
    <tabColor theme="7"/>
  </sheetPr>
  <dimension ref="A1:P29"/>
  <sheetViews>
    <sheetView zoomScale="115" zoomScaleNormal="115" workbookViewId="0">
      <selection activeCell="P19" sqref="P19:P27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0</v>
      </c>
      <c r="B1">
        <v>10</v>
      </c>
      <c r="C1" s="1" t="s">
        <v>30</v>
      </c>
    </row>
    <row r="2" spans="1:16" x14ac:dyDescent="0.2">
      <c r="C2" s="1"/>
    </row>
    <row r="3" spans="1:16" ht="16" x14ac:dyDescent="0.2">
      <c r="A3" s="2" t="s">
        <v>1</v>
      </c>
      <c r="B3" s="2" t="s">
        <v>91</v>
      </c>
      <c r="C3" s="1" t="s">
        <v>2</v>
      </c>
    </row>
    <row r="4" spans="1:16" ht="16" x14ac:dyDescent="0.2">
      <c r="A4" t="s">
        <v>3</v>
      </c>
      <c r="B4" s="3" t="s">
        <v>45</v>
      </c>
    </row>
    <row r="5" spans="1:16" x14ac:dyDescent="0.2">
      <c r="A5" t="s">
        <v>4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818c6fa5-1995-448d-928d-b805e0d76253</v>
      </c>
    </row>
    <row r="6" spans="1:16" x14ac:dyDescent="0.2">
      <c r="A6" t="s">
        <v>5</v>
      </c>
      <c r="B6" t="s">
        <v>86</v>
      </c>
    </row>
    <row r="7" spans="1:16" x14ac:dyDescent="0.2">
      <c r="A7" t="s">
        <v>6</v>
      </c>
      <c r="B7" t="s">
        <v>26</v>
      </c>
    </row>
    <row r="8" spans="1:16" x14ac:dyDescent="0.2">
      <c r="A8" t="s">
        <v>7</v>
      </c>
      <c r="B8">
        <v>1</v>
      </c>
    </row>
    <row r="9" spans="1:16" x14ac:dyDescent="0.2">
      <c r="A9" t="s">
        <v>8</v>
      </c>
      <c r="B9" t="s">
        <v>9</v>
      </c>
    </row>
    <row r="10" spans="1:16" x14ac:dyDescent="0.2">
      <c r="A10" t="s">
        <v>10</v>
      </c>
      <c r="B10" t="s">
        <v>87</v>
      </c>
    </row>
    <row r="11" spans="1:16" x14ac:dyDescent="0.2">
      <c r="A11" t="s">
        <v>11</v>
      </c>
      <c r="B11" t="s">
        <v>35</v>
      </c>
    </row>
    <row r="12" spans="1:16" ht="16" x14ac:dyDescent="0.2">
      <c r="A12" s="2" t="s">
        <v>12</v>
      </c>
    </row>
    <row r="13" spans="1:16" ht="16" x14ac:dyDescent="0.2">
      <c r="A13" s="2" t="s">
        <v>13</v>
      </c>
      <c r="B13" s="2" t="s">
        <v>14</v>
      </c>
      <c r="C13" s="2" t="s">
        <v>11</v>
      </c>
      <c r="D13" s="2" t="s">
        <v>15</v>
      </c>
      <c r="E13" s="2" t="s">
        <v>10</v>
      </c>
      <c r="F13" s="2" t="s">
        <v>3</v>
      </c>
      <c r="G13" s="2" t="s">
        <v>6</v>
      </c>
      <c r="H13" s="2" t="s">
        <v>8</v>
      </c>
      <c r="I13" s="2" t="s">
        <v>16</v>
      </c>
      <c r="J13" s="2" t="s">
        <v>17</v>
      </c>
      <c r="K13" s="2" t="s">
        <v>18</v>
      </c>
      <c r="L13" s="2" t="s">
        <v>19</v>
      </c>
      <c r="M13" s="2" t="s">
        <v>20</v>
      </c>
      <c r="N13" s="2" t="s">
        <v>21</v>
      </c>
      <c r="O13" s="2" t="s">
        <v>22</v>
      </c>
      <c r="P13" s="2" t="s">
        <v>23</v>
      </c>
    </row>
    <row r="14" spans="1:16" x14ac:dyDescent="0.2">
      <c r="A14" t="s">
        <v>96</v>
      </c>
      <c r="B14">
        <v>1</v>
      </c>
      <c r="C14" t="s">
        <v>35</v>
      </c>
      <c r="D14" t="s">
        <v>36</v>
      </c>
      <c r="E14" t="s">
        <v>84</v>
      </c>
      <c r="F14" t="s">
        <v>48</v>
      </c>
      <c r="G14" t="s">
        <v>26</v>
      </c>
      <c r="H14" t="s">
        <v>24</v>
      </c>
      <c r="I14">
        <v>0</v>
      </c>
      <c r="J14">
        <f t="shared" ref="J14:J23" si="0">B14</f>
        <v>1</v>
      </c>
      <c r="K14" t="s">
        <v>25</v>
      </c>
      <c r="L14" t="s">
        <v>25</v>
      </c>
      <c r="M14" t="s">
        <v>25</v>
      </c>
      <c r="N14" t="s">
        <v>25</v>
      </c>
    </row>
    <row r="15" spans="1:16" x14ac:dyDescent="0.2">
      <c r="A15" t="s">
        <v>88</v>
      </c>
      <c r="B15">
        <v>0.3</v>
      </c>
      <c r="C15" t="s">
        <v>31</v>
      </c>
      <c r="D15" t="s">
        <v>47</v>
      </c>
      <c r="E15" t="s">
        <v>117</v>
      </c>
      <c r="F15" t="s">
        <v>37</v>
      </c>
      <c r="G15" t="s">
        <v>26</v>
      </c>
      <c r="H15" t="s">
        <v>24</v>
      </c>
      <c r="I15">
        <v>0</v>
      </c>
      <c r="J15">
        <f t="shared" si="0"/>
        <v>0.3</v>
      </c>
      <c r="K15" t="s">
        <v>25</v>
      </c>
      <c r="L15" t="s">
        <v>25</v>
      </c>
      <c r="M15" t="s">
        <v>25</v>
      </c>
      <c r="N15" t="s">
        <v>25</v>
      </c>
    </row>
    <row r="16" spans="1:16" x14ac:dyDescent="0.2">
      <c r="A16" t="s">
        <v>66</v>
      </c>
      <c r="B16">
        <v>50</v>
      </c>
      <c r="C16" t="s">
        <v>31</v>
      </c>
      <c r="D16" t="s">
        <v>47</v>
      </c>
      <c r="E16" t="s">
        <v>116</v>
      </c>
      <c r="F16" t="s">
        <v>37</v>
      </c>
      <c r="G16" t="s">
        <v>26</v>
      </c>
      <c r="H16" t="s">
        <v>24</v>
      </c>
      <c r="I16">
        <v>0</v>
      </c>
      <c r="J16">
        <f t="shared" si="0"/>
        <v>50</v>
      </c>
      <c r="K16" t="s">
        <v>25</v>
      </c>
      <c r="L16" t="s">
        <v>25</v>
      </c>
      <c r="M16" t="s">
        <v>25</v>
      </c>
      <c r="N16" t="s">
        <v>25</v>
      </c>
    </row>
    <row r="17" spans="1:14" x14ac:dyDescent="0.2">
      <c r="A17" t="s">
        <v>89</v>
      </c>
      <c r="B17">
        <v>-5</v>
      </c>
      <c r="C17" t="s">
        <v>31</v>
      </c>
      <c r="D17" t="s">
        <v>74</v>
      </c>
      <c r="E17" t="s">
        <v>89</v>
      </c>
      <c r="F17" t="s">
        <v>75</v>
      </c>
      <c r="G17" t="s">
        <v>26</v>
      </c>
      <c r="H17" t="s">
        <v>24</v>
      </c>
      <c r="I17">
        <v>0</v>
      </c>
      <c r="J17">
        <f t="shared" si="0"/>
        <v>-5</v>
      </c>
      <c r="K17" t="s">
        <v>25</v>
      </c>
      <c r="L17" t="s">
        <v>25</v>
      </c>
      <c r="M17" t="s">
        <v>25</v>
      </c>
      <c r="N17" t="s">
        <v>25</v>
      </c>
    </row>
    <row r="18" spans="1:14" x14ac:dyDescent="0.2">
      <c r="A18" t="s">
        <v>90</v>
      </c>
      <c r="B18">
        <v>-220</v>
      </c>
      <c r="C18" t="s">
        <v>31</v>
      </c>
      <c r="D18" t="s">
        <v>74</v>
      </c>
      <c r="E18" t="s">
        <v>90</v>
      </c>
      <c r="F18" t="s">
        <v>75</v>
      </c>
      <c r="G18" t="s">
        <v>26</v>
      </c>
      <c r="H18" t="s">
        <v>24</v>
      </c>
      <c r="I18">
        <v>0</v>
      </c>
      <c r="J18">
        <f t="shared" si="0"/>
        <v>-220</v>
      </c>
      <c r="K18" t="s">
        <v>25</v>
      </c>
      <c r="L18" t="s">
        <v>25</v>
      </c>
      <c r="M18" t="s">
        <v>25</v>
      </c>
      <c r="N18" t="s">
        <v>25</v>
      </c>
    </row>
    <row r="19" spans="1:14" x14ac:dyDescent="0.2">
      <c r="A19" t="s">
        <v>39</v>
      </c>
      <c r="B19">
        <v>6.1</v>
      </c>
      <c r="C19" t="s">
        <v>42</v>
      </c>
      <c r="D19" t="s">
        <v>40</v>
      </c>
      <c r="E19" t="s">
        <v>41</v>
      </c>
      <c r="F19" t="s">
        <v>43</v>
      </c>
      <c r="G19" t="s">
        <v>26</v>
      </c>
      <c r="H19" t="s">
        <v>24</v>
      </c>
      <c r="I19">
        <v>0</v>
      </c>
      <c r="J19">
        <f t="shared" si="0"/>
        <v>6.1</v>
      </c>
      <c r="K19" t="s">
        <v>25</v>
      </c>
      <c r="L19" t="s">
        <v>25</v>
      </c>
      <c r="M19" t="s">
        <v>25</v>
      </c>
      <c r="N19" t="s">
        <v>25</v>
      </c>
    </row>
    <row r="20" spans="1:14" x14ac:dyDescent="0.2">
      <c r="A20" t="s">
        <v>67</v>
      </c>
      <c r="B20">
        <v>2.12</v>
      </c>
      <c r="C20" t="s">
        <v>32</v>
      </c>
      <c r="D20" t="s">
        <v>40</v>
      </c>
      <c r="E20" t="s">
        <v>68</v>
      </c>
      <c r="F20" t="s">
        <v>43</v>
      </c>
      <c r="G20" t="s">
        <v>26</v>
      </c>
      <c r="H20" t="s">
        <v>24</v>
      </c>
      <c r="I20">
        <v>0</v>
      </c>
      <c r="J20">
        <f t="shared" si="0"/>
        <v>2.12</v>
      </c>
      <c r="K20" t="s">
        <v>25</v>
      </c>
      <c r="L20" t="s">
        <v>25</v>
      </c>
      <c r="M20" t="s">
        <v>25</v>
      </c>
      <c r="N20" t="s">
        <v>25</v>
      </c>
    </row>
    <row r="21" spans="1:14" x14ac:dyDescent="0.2">
      <c r="A21" t="s">
        <v>49</v>
      </c>
      <c r="B21">
        <v>1</v>
      </c>
      <c r="C21" t="s">
        <v>51</v>
      </c>
      <c r="D21" t="s">
        <v>52</v>
      </c>
      <c r="E21" t="s">
        <v>50</v>
      </c>
      <c r="F21" t="s">
        <v>53</v>
      </c>
      <c r="G21" t="s">
        <v>26</v>
      </c>
      <c r="H21" t="s">
        <v>24</v>
      </c>
      <c r="I21">
        <v>0</v>
      </c>
      <c r="J21">
        <f t="shared" si="0"/>
        <v>1</v>
      </c>
      <c r="K21" t="s">
        <v>25</v>
      </c>
      <c r="L21" t="s">
        <v>25</v>
      </c>
      <c r="M21" t="s">
        <v>25</v>
      </c>
      <c r="N21" t="s">
        <v>25</v>
      </c>
    </row>
    <row r="22" spans="1:14" x14ac:dyDescent="0.2">
      <c r="A22" t="s">
        <v>55</v>
      </c>
      <c r="B22">
        <f>15/104</f>
        <v>0.14423076923076922</v>
      </c>
      <c r="C22" t="s">
        <v>56</v>
      </c>
      <c r="D22" t="s">
        <v>52</v>
      </c>
      <c r="E22" t="s">
        <v>54</v>
      </c>
      <c r="F22" t="s">
        <v>57</v>
      </c>
      <c r="G22" t="s">
        <v>26</v>
      </c>
      <c r="H22" t="s">
        <v>24</v>
      </c>
      <c r="I22">
        <v>0</v>
      </c>
      <c r="J22">
        <f t="shared" si="0"/>
        <v>0.14423076923076922</v>
      </c>
      <c r="K22" t="s">
        <v>25</v>
      </c>
      <c r="L22" t="s">
        <v>25</v>
      </c>
      <c r="M22" t="s">
        <v>25</v>
      </c>
      <c r="N22" t="s">
        <v>25</v>
      </c>
    </row>
    <row r="23" spans="1:14" x14ac:dyDescent="0.2">
      <c r="A23" t="s">
        <v>58</v>
      </c>
      <c r="B23">
        <f>15000/104</f>
        <v>144.23076923076923</v>
      </c>
      <c r="C23" t="s">
        <v>59</v>
      </c>
      <c r="D23" t="s">
        <v>52</v>
      </c>
      <c r="E23" t="s">
        <v>33</v>
      </c>
      <c r="F23" t="s">
        <v>60</v>
      </c>
      <c r="G23" t="s">
        <v>26</v>
      </c>
      <c r="H23" t="s">
        <v>24</v>
      </c>
      <c r="I23">
        <v>0</v>
      </c>
      <c r="J23">
        <f t="shared" si="0"/>
        <v>144.23076923076923</v>
      </c>
      <c r="K23" t="s">
        <v>25</v>
      </c>
      <c r="L23" t="s">
        <v>25</v>
      </c>
      <c r="M23" t="s">
        <v>25</v>
      </c>
      <c r="N23" t="s">
        <v>25</v>
      </c>
    </row>
    <row r="24" spans="1:14" x14ac:dyDescent="0.2">
      <c r="A24" t="s">
        <v>91</v>
      </c>
      <c r="B24">
        <v>1</v>
      </c>
      <c r="C24" t="s">
        <v>35</v>
      </c>
      <c r="D24" t="s">
        <v>36</v>
      </c>
      <c r="E24" t="s">
        <v>87</v>
      </c>
      <c r="F24" t="s">
        <v>48</v>
      </c>
      <c r="G24" t="s">
        <v>26</v>
      </c>
      <c r="H24" t="s">
        <v>119</v>
      </c>
      <c r="I24">
        <v>0</v>
      </c>
      <c r="J24" t="s">
        <v>25</v>
      </c>
      <c r="K24" t="s">
        <v>25</v>
      </c>
      <c r="L24" t="s">
        <v>25</v>
      </c>
      <c r="M24" t="s">
        <v>25</v>
      </c>
    </row>
    <row r="29" spans="1:14" ht="16" x14ac:dyDescent="0.2">
      <c r="A29" s="2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DD3A5-73AD-4C16-A699-492062C10E0E}">
  <sheetPr codeName="Tabelle8">
    <tabColor theme="7"/>
  </sheetPr>
  <dimension ref="A1:P23"/>
  <sheetViews>
    <sheetView zoomScale="115" zoomScaleNormal="115" workbookViewId="0">
      <selection activeCell="P18" sqref="P18:P26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0</v>
      </c>
      <c r="B1">
        <v>10</v>
      </c>
      <c r="C1" s="1" t="s">
        <v>30</v>
      </c>
    </row>
    <row r="2" spans="1:16" x14ac:dyDescent="0.2">
      <c r="C2" s="1"/>
    </row>
    <row r="3" spans="1:16" ht="16" x14ac:dyDescent="0.2">
      <c r="A3" s="2" t="s">
        <v>1</v>
      </c>
      <c r="B3" s="2" t="s">
        <v>97</v>
      </c>
      <c r="C3" s="1" t="s">
        <v>2</v>
      </c>
    </row>
    <row r="4" spans="1:16" ht="16" x14ac:dyDescent="0.2">
      <c r="A4" t="s">
        <v>3</v>
      </c>
      <c r="B4" s="3" t="s">
        <v>45</v>
      </c>
    </row>
    <row r="5" spans="1:16" x14ac:dyDescent="0.2">
      <c r="A5" t="s">
        <v>4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6e825f68-c95d-4878-b43d-5b38055fee84</v>
      </c>
    </row>
    <row r="6" spans="1:16" x14ac:dyDescent="0.2">
      <c r="A6" t="s">
        <v>5</v>
      </c>
      <c r="B6" t="s">
        <v>98</v>
      </c>
    </row>
    <row r="7" spans="1:16" x14ac:dyDescent="0.2">
      <c r="A7" t="s">
        <v>6</v>
      </c>
      <c r="B7" t="s">
        <v>26</v>
      </c>
    </row>
    <row r="8" spans="1:16" x14ac:dyDescent="0.2">
      <c r="A8" t="s">
        <v>7</v>
      </c>
      <c r="B8">
        <v>1</v>
      </c>
    </row>
    <row r="9" spans="1:16" x14ac:dyDescent="0.2">
      <c r="A9" t="s">
        <v>8</v>
      </c>
      <c r="B9" t="s">
        <v>9</v>
      </c>
    </row>
    <row r="10" spans="1:16" x14ac:dyDescent="0.2">
      <c r="A10" t="s">
        <v>10</v>
      </c>
      <c r="B10" t="s">
        <v>99</v>
      </c>
    </row>
    <row r="11" spans="1:16" x14ac:dyDescent="0.2">
      <c r="A11" t="s">
        <v>11</v>
      </c>
      <c r="B11" t="s">
        <v>35</v>
      </c>
    </row>
    <row r="12" spans="1:16" ht="16" x14ac:dyDescent="0.2">
      <c r="A12" s="2" t="s">
        <v>12</v>
      </c>
    </row>
    <row r="13" spans="1:16" ht="16" x14ac:dyDescent="0.2">
      <c r="A13" s="2" t="s">
        <v>13</v>
      </c>
      <c r="B13" s="2" t="s">
        <v>14</v>
      </c>
      <c r="C13" s="2" t="s">
        <v>11</v>
      </c>
      <c r="D13" s="2" t="s">
        <v>15</v>
      </c>
      <c r="E13" s="2" t="s">
        <v>10</v>
      </c>
      <c r="F13" s="2" t="s">
        <v>3</v>
      </c>
      <c r="G13" s="2" t="s">
        <v>6</v>
      </c>
      <c r="H13" s="2" t="s">
        <v>8</v>
      </c>
      <c r="I13" s="2" t="s">
        <v>16</v>
      </c>
      <c r="J13" s="2" t="s">
        <v>17</v>
      </c>
      <c r="K13" s="2" t="s">
        <v>18</v>
      </c>
      <c r="L13" s="2" t="s">
        <v>19</v>
      </c>
      <c r="M13" s="2" t="s">
        <v>20</v>
      </c>
      <c r="N13" s="2" t="s">
        <v>21</v>
      </c>
      <c r="O13" s="2" t="s">
        <v>22</v>
      </c>
      <c r="P13" s="2" t="s">
        <v>23</v>
      </c>
    </row>
    <row r="14" spans="1:16" x14ac:dyDescent="0.2">
      <c r="A14" t="s">
        <v>91</v>
      </c>
      <c r="B14">
        <v>1</v>
      </c>
      <c r="C14" t="s">
        <v>35</v>
      </c>
      <c r="D14" t="s">
        <v>36</v>
      </c>
      <c r="E14" t="s">
        <v>87</v>
      </c>
      <c r="F14" t="s">
        <v>48</v>
      </c>
      <c r="G14" t="s">
        <v>26</v>
      </c>
      <c r="H14" t="s">
        <v>24</v>
      </c>
      <c r="I14">
        <v>0</v>
      </c>
      <c r="J14">
        <f t="shared" ref="J14:J21" si="0">B14</f>
        <v>1</v>
      </c>
      <c r="K14" t="s">
        <v>25</v>
      </c>
      <c r="L14" t="s">
        <v>25</v>
      </c>
      <c r="M14" t="s">
        <v>25</v>
      </c>
      <c r="N14" t="s">
        <v>25</v>
      </c>
    </row>
    <row r="15" spans="1:16" x14ac:dyDescent="0.2">
      <c r="A15" t="s">
        <v>66</v>
      </c>
      <c r="B15">
        <v>50</v>
      </c>
      <c r="C15" t="s">
        <v>31</v>
      </c>
      <c r="D15" t="s">
        <v>47</v>
      </c>
      <c r="E15" t="s">
        <v>116</v>
      </c>
      <c r="F15" t="s">
        <v>37</v>
      </c>
      <c r="G15" t="s">
        <v>26</v>
      </c>
      <c r="H15" t="s">
        <v>24</v>
      </c>
      <c r="I15">
        <v>0</v>
      </c>
      <c r="J15">
        <f t="shared" si="0"/>
        <v>50</v>
      </c>
      <c r="K15" t="s">
        <v>25</v>
      </c>
      <c r="L15" t="s">
        <v>25</v>
      </c>
      <c r="M15" t="s">
        <v>25</v>
      </c>
      <c r="N15" t="s">
        <v>25</v>
      </c>
    </row>
    <row r="16" spans="1:16" x14ac:dyDescent="0.2">
      <c r="A16" t="s">
        <v>100</v>
      </c>
      <c r="B16">
        <v>-10</v>
      </c>
      <c r="C16" t="s">
        <v>72</v>
      </c>
      <c r="D16" t="s">
        <v>74</v>
      </c>
      <c r="E16" t="s">
        <v>100</v>
      </c>
      <c r="F16" t="s">
        <v>75</v>
      </c>
      <c r="G16" t="s">
        <v>26</v>
      </c>
      <c r="H16" t="s">
        <v>24</v>
      </c>
      <c r="I16">
        <v>0</v>
      </c>
      <c r="J16">
        <f t="shared" si="0"/>
        <v>-10</v>
      </c>
      <c r="K16" t="s">
        <v>25</v>
      </c>
      <c r="L16" t="s">
        <v>25</v>
      </c>
      <c r="M16" t="s">
        <v>25</v>
      </c>
      <c r="N16" t="s">
        <v>25</v>
      </c>
    </row>
    <row r="17" spans="1:14" x14ac:dyDescent="0.2">
      <c r="A17" t="s">
        <v>39</v>
      </c>
      <c r="B17">
        <v>12.2</v>
      </c>
      <c r="C17" t="s">
        <v>42</v>
      </c>
      <c r="D17" t="s">
        <v>40</v>
      </c>
      <c r="E17" t="s">
        <v>41</v>
      </c>
      <c r="F17" t="s">
        <v>43</v>
      </c>
      <c r="G17" t="s">
        <v>26</v>
      </c>
      <c r="H17" t="s">
        <v>24</v>
      </c>
      <c r="I17">
        <v>0</v>
      </c>
      <c r="J17">
        <f t="shared" si="0"/>
        <v>12.2</v>
      </c>
      <c r="K17" t="s">
        <v>25</v>
      </c>
      <c r="L17" t="s">
        <v>25</v>
      </c>
      <c r="M17" t="s">
        <v>25</v>
      </c>
      <c r="N17" t="s">
        <v>25</v>
      </c>
    </row>
    <row r="18" spans="1:14" x14ac:dyDescent="0.2">
      <c r="A18" t="s">
        <v>67</v>
      </c>
      <c r="B18">
        <v>2.12</v>
      </c>
      <c r="C18" t="s">
        <v>32</v>
      </c>
      <c r="D18" t="s">
        <v>40</v>
      </c>
      <c r="E18" t="s">
        <v>68</v>
      </c>
      <c r="F18" t="s">
        <v>43</v>
      </c>
      <c r="G18" t="s">
        <v>26</v>
      </c>
      <c r="H18" t="s">
        <v>24</v>
      </c>
      <c r="I18">
        <v>0</v>
      </c>
      <c r="J18">
        <f t="shared" si="0"/>
        <v>2.12</v>
      </c>
      <c r="K18" t="s">
        <v>25</v>
      </c>
      <c r="L18" t="s">
        <v>25</v>
      </c>
      <c r="M18" t="s">
        <v>25</v>
      </c>
      <c r="N18" t="s">
        <v>25</v>
      </c>
    </row>
    <row r="19" spans="1:14" x14ac:dyDescent="0.2">
      <c r="A19" t="s">
        <v>49</v>
      </c>
      <c r="B19">
        <v>2</v>
      </c>
      <c r="C19" t="s">
        <v>51</v>
      </c>
      <c r="D19" t="s">
        <v>52</v>
      </c>
      <c r="E19" t="s">
        <v>50</v>
      </c>
      <c r="F19" t="s">
        <v>53</v>
      </c>
      <c r="G19" t="s">
        <v>26</v>
      </c>
      <c r="H19" t="s">
        <v>24</v>
      </c>
      <c r="I19">
        <v>0</v>
      </c>
      <c r="J19">
        <f t="shared" si="0"/>
        <v>2</v>
      </c>
      <c r="K19" t="s">
        <v>25</v>
      </c>
      <c r="L19" t="s">
        <v>25</v>
      </c>
      <c r="M19" t="s">
        <v>25</v>
      </c>
      <c r="N19" t="s">
        <v>25</v>
      </c>
    </row>
    <row r="20" spans="1:14" x14ac:dyDescent="0.2">
      <c r="A20" t="s">
        <v>55</v>
      </c>
      <c r="B20">
        <f>10/104</f>
        <v>9.6153846153846159E-2</v>
      </c>
      <c r="C20" t="s">
        <v>56</v>
      </c>
      <c r="D20" t="s">
        <v>52</v>
      </c>
      <c r="E20" t="s">
        <v>54</v>
      </c>
      <c r="F20" t="s">
        <v>57</v>
      </c>
      <c r="G20" t="s">
        <v>26</v>
      </c>
      <c r="H20" t="s">
        <v>24</v>
      </c>
      <c r="I20">
        <v>0</v>
      </c>
      <c r="J20">
        <f t="shared" si="0"/>
        <v>9.6153846153846159E-2</v>
      </c>
      <c r="K20" t="s">
        <v>25</v>
      </c>
      <c r="L20" t="s">
        <v>25</v>
      </c>
      <c r="M20" t="s">
        <v>25</v>
      </c>
      <c r="N20" t="s">
        <v>25</v>
      </c>
    </row>
    <row r="21" spans="1:14" x14ac:dyDescent="0.2">
      <c r="A21" t="s">
        <v>58</v>
      </c>
      <c r="B21">
        <f>8000/104</f>
        <v>76.92307692307692</v>
      </c>
      <c r="C21" t="s">
        <v>59</v>
      </c>
      <c r="D21" t="s">
        <v>52</v>
      </c>
      <c r="E21" t="s">
        <v>33</v>
      </c>
      <c r="F21" t="s">
        <v>60</v>
      </c>
      <c r="G21" t="s">
        <v>26</v>
      </c>
      <c r="H21" t="s">
        <v>24</v>
      </c>
      <c r="I21">
        <v>0</v>
      </c>
      <c r="J21">
        <f t="shared" si="0"/>
        <v>76.92307692307692</v>
      </c>
      <c r="K21" t="s">
        <v>25</v>
      </c>
      <c r="L21" t="s">
        <v>25</v>
      </c>
      <c r="M21" t="s">
        <v>25</v>
      </c>
      <c r="N21" t="s">
        <v>25</v>
      </c>
    </row>
    <row r="22" spans="1:14" x14ac:dyDescent="0.2">
      <c r="A22" t="s">
        <v>97</v>
      </c>
      <c r="B22">
        <v>1</v>
      </c>
      <c r="C22" t="s">
        <v>35</v>
      </c>
      <c r="D22" t="s">
        <v>36</v>
      </c>
      <c r="E22" t="s">
        <v>99</v>
      </c>
      <c r="F22" t="s">
        <v>48</v>
      </c>
      <c r="G22" t="s">
        <v>26</v>
      </c>
      <c r="H22" t="s">
        <v>119</v>
      </c>
      <c r="I22">
        <v>0</v>
      </c>
      <c r="J22" t="s">
        <v>25</v>
      </c>
      <c r="K22" t="s">
        <v>25</v>
      </c>
      <c r="L22" t="s">
        <v>25</v>
      </c>
      <c r="M22" t="s">
        <v>25</v>
      </c>
    </row>
    <row r="23" spans="1:14" ht="16" x14ac:dyDescent="0.2">
      <c r="A23" s="2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8D57F-6ADD-2349-B341-60F9170F719F}">
  <sheetPr codeName="Tabelle9">
    <tabColor theme="7"/>
  </sheetPr>
  <dimension ref="A1:P23"/>
  <sheetViews>
    <sheetView zoomScale="115" zoomScaleNormal="115" workbookViewId="0">
      <selection activeCell="A22" sqref="A22:XFD22"/>
    </sheetView>
  </sheetViews>
  <sheetFormatPr baseColWidth="10" defaultRowHeight="15" x14ac:dyDescent="0.2"/>
  <cols>
    <col min="1" max="1" width="65.5" bestFit="1" customWidth="1"/>
    <col min="2" max="2" width="40.33203125" bestFit="1" customWidth="1"/>
    <col min="3" max="3" width="14.1640625" customWidth="1"/>
    <col min="4" max="4" width="28.5" bestFit="1" customWidth="1"/>
    <col min="5" max="5" width="28.5" customWidth="1"/>
    <col min="6" max="6" width="21.6640625" bestFit="1" customWidth="1"/>
    <col min="7" max="7" width="10.1640625" bestFit="1" customWidth="1"/>
    <col min="8" max="8" width="12.33203125" bestFit="1" customWidth="1"/>
    <col min="9" max="9" width="16.33203125" bestFit="1" customWidth="1"/>
  </cols>
  <sheetData>
    <row r="1" spans="1:16" x14ac:dyDescent="0.2">
      <c r="A1" t="s">
        <v>0</v>
      </c>
      <c r="B1">
        <v>10</v>
      </c>
      <c r="C1" s="1" t="s">
        <v>30</v>
      </c>
    </row>
    <row r="2" spans="1:16" x14ac:dyDescent="0.2">
      <c r="C2" s="1"/>
    </row>
    <row r="3" spans="1:16" ht="16" x14ac:dyDescent="0.2">
      <c r="A3" s="2" t="s">
        <v>1</v>
      </c>
      <c r="B3" s="2" t="s">
        <v>101</v>
      </c>
      <c r="C3" s="1" t="s">
        <v>2</v>
      </c>
    </row>
    <row r="4" spans="1:16" ht="16" x14ac:dyDescent="0.2">
      <c r="A4" t="s">
        <v>3</v>
      </c>
      <c r="B4" s="3" t="s">
        <v>45</v>
      </c>
    </row>
    <row r="5" spans="1:16" x14ac:dyDescent="0.2">
      <c r="A5" t="s">
        <v>4</v>
      </c>
      <c r="B5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93aaf4cb-1e19-4c6f-9a07-297feba90d49</v>
      </c>
    </row>
    <row r="6" spans="1:16" x14ac:dyDescent="0.2">
      <c r="A6" t="s">
        <v>5</v>
      </c>
      <c r="B6" t="s">
        <v>102</v>
      </c>
    </row>
    <row r="7" spans="1:16" x14ac:dyDescent="0.2">
      <c r="A7" t="s">
        <v>6</v>
      </c>
      <c r="B7" t="s">
        <v>26</v>
      </c>
    </row>
    <row r="8" spans="1:16" x14ac:dyDescent="0.2">
      <c r="A8" t="s">
        <v>7</v>
      </c>
      <c r="B8">
        <v>1</v>
      </c>
    </row>
    <row r="9" spans="1:16" x14ac:dyDescent="0.2">
      <c r="A9" t="s">
        <v>8</v>
      </c>
      <c r="B9" t="s">
        <v>9</v>
      </c>
    </row>
    <row r="10" spans="1:16" x14ac:dyDescent="0.2">
      <c r="A10" t="s">
        <v>10</v>
      </c>
      <c r="B10" t="s">
        <v>103</v>
      </c>
    </row>
    <row r="11" spans="1:16" x14ac:dyDescent="0.2">
      <c r="A11" t="s">
        <v>11</v>
      </c>
      <c r="B11" t="s">
        <v>35</v>
      </c>
    </row>
    <row r="12" spans="1:16" ht="16" x14ac:dyDescent="0.2">
      <c r="A12" s="2" t="s">
        <v>12</v>
      </c>
    </row>
    <row r="13" spans="1:16" ht="16" x14ac:dyDescent="0.2">
      <c r="A13" s="2" t="s">
        <v>13</v>
      </c>
      <c r="B13" s="2" t="s">
        <v>14</v>
      </c>
      <c r="C13" s="2" t="s">
        <v>11</v>
      </c>
      <c r="D13" s="2" t="s">
        <v>15</v>
      </c>
      <c r="E13" s="2" t="s">
        <v>10</v>
      </c>
      <c r="F13" s="2" t="s">
        <v>3</v>
      </c>
      <c r="G13" s="2" t="s">
        <v>6</v>
      </c>
      <c r="H13" s="2" t="s">
        <v>8</v>
      </c>
      <c r="I13" s="2" t="s">
        <v>16</v>
      </c>
      <c r="J13" s="2" t="s">
        <v>17</v>
      </c>
      <c r="K13" s="2" t="s">
        <v>18</v>
      </c>
      <c r="L13" s="2" t="s">
        <v>19</v>
      </c>
      <c r="M13" s="2" t="s">
        <v>20</v>
      </c>
      <c r="N13" s="2" t="s">
        <v>21</v>
      </c>
      <c r="O13" s="2" t="s">
        <v>22</v>
      </c>
      <c r="P13" s="2" t="s">
        <v>23</v>
      </c>
    </row>
    <row r="14" spans="1:16" x14ac:dyDescent="0.2">
      <c r="A14" t="s">
        <v>97</v>
      </c>
      <c r="B14">
        <v>1</v>
      </c>
      <c r="C14" t="s">
        <v>35</v>
      </c>
      <c r="D14" t="s">
        <v>36</v>
      </c>
      <c r="E14" t="s">
        <v>99</v>
      </c>
      <c r="F14" t="s">
        <v>48</v>
      </c>
      <c r="G14" t="s">
        <v>26</v>
      </c>
      <c r="H14" t="s">
        <v>24</v>
      </c>
      <c r="I14">
        <v>0</v>
      </c>
      <c r="J14">
        <f t="shared" ref="J14:J21" si="0">B14</f>
        <v>1</v>
      </c>
      <c r="K14" t="s">
        <v>25</v>
      </c>
      <c r="L14" t="s">
        <v>25</v>
      </c>
      <c r="M14" t="s">
        <v>25</v>
      </c>
      <c r="N14" t="s">
        <v>25</v>
      </c>
    </row>
    <row r="15" spans="1:16" x14ac:dyDescent="0.2">
      <c r="A15" t="s">
        <v>66</v>
      </c>
      <c r="B15">
        <v>20</v>
      </c>
      <c r="C15" t="s">
        <v>31</v>
      </c>
      <c r="D15" t="s">
        <v>47</v>
      </c>
      <c r="E15" t="s">
        <v>116</v>
      </c>
      <c r="F15" t="s">
        <v>37</v>
      </c>
      <c r="G15" t="s">
        <v>26</v>
      </c>
      <c r="H15" t="s">
        <v>24</v>
      </c>
      <c r="I15">
        <v>0</v>
      </c>
      <c r="J15">
        <f t="shared" si="0"/>
        <v>20</v>
      </c>
      <c r="K15" t="s">
        <v>25</v>
      </c>
      <c r="L15" t="s">
        <v>25</v>
      </c>
      <c r="M15" t="s">
        <v>25</v>
      </c>
      <c r="N15" t="s">
        <v>25</v>
      </c>
    </row>
    <row r="16" spans="1:16" x14ac:dyDescent="0.2">
      <c r="A16" t="s">
        <v>104</v>
      </c>
      <c r="B16">
        <v>-5</v>
      </c>
      <c r="C16" t="s">
        <v>31</v>
      </c>
      <c r="D16" t="s">
        <v>74</v>
      </c>
      <c r="E16" t="s">
        <v>104</v>
      </c>
      <c r="F16" t="s">
        <v>75</v>
      </c>
      <c r="G16" t="s">
        <v>26</v>
      </c>
      <c r="H16" t="s">
        <v>24</v>
      </c>
      <c r="I16">
        <v>0</v>
      </c>
      <c r="J16">
        <f t="shared" si="0"/>
        <v>-5</v>
      </c>
      <c r="K16" t="s">
        <v>25</v>
      </c>
      <c r="L16" t="s">
        <v>25</v>
      </c>
      <c r="M16" t="s">
        <v>25</v>
      </c>
      <c r="N16" t="s">
        <v>25</v>
      </c>
    </row>
    <row r="17" spans="1:14" x14ac:dyDescent="0.2">
      <c r="A17" t="s">
        <v>39</v>
      </c>
      <c r="B17">
        <v>1.22</v>
      </c>
      <c r="C17" t="s">
        <v>42</v>
      </c>
      <c r="D17" t="s">
        <v>40</v>
      </c>
      <c r="E17" t="s">
        <v>41</v>
      </c>
      <c r="F17" t="s">
        <v>43</v>
      </c>
      <c r="G17" t="s">
        <v>26</v>
      </c>
      <c r="H17" t="s">
        <v>24</v>
      </c>
      <c r="I17">
        <v>0</v>
      </c>
      <c r="J17">
        <f t="shared" si="0"/>
        <v>1.22</v>
      </c>
      <c r="K17" t="s">
        <v>25</v>
      </c>
      <c r="L17" t="s">
        <v>25</v>
      </c>
      <c r="M17" t="s">
        <v>25</v>
      </c>
      <c r="N17" t="s">
        <v>25</v>
      </c>
    </row>
    <row r="18" spans="1:14" x14ac:dyDescent="0.2">
      <c r="A18" t="s">
        <v>67</v>
      </c>
      <c r="B18">
        <v>0.85</v>
      </c>
      <c r="C18" t="s">
        <v>32</v>
      </c>
      <c r="D18" t="s">
        <v>40</v>
      </c>
      <c r="E18" t="s">
        <v>68</v>
      </c>
      <c r="F18" t="s">
        <v>43</v>
      </c>
      <c r="G18" t="s">
        <v>26</v>
      </c>
      <c r="H18" t="s">
        <v>24</v>
      </c>
      <c r="I18">
        <v>0</v>
      </c>
      <c r="J18">
        <f t="shared" si="0"/>
        <v>0.85</v>
      </c>
      <c r="K18" t="s">
        <v>25</v>
      </c>
      <c r="L18" t="s">
        <v>25</v>
      </c>
      <c r="M18" t="s">
        <v>25</v>
      </c>
      <c r="N18" t="s">
        <v>25</v>
      </c>
    </row>
    <row r="19" spans="1:14" x14ac:dyDescent="0.2">
      <c r="A19" t="s">
        <v>49</v>
      </c>
      <c r="B19">
        <v>1</v>
      </c>
      <c r="C19" t="s">
        <v>51</v>
      </c>
      <c r="D19" t="s">
        <v>52</v>
      </c>
      <c r="E19" t="s">
        <v>50</v>
      </c>
      <c r="F19" t="s">
        <v>53</v>
      </c>
      <c r="G19" t="s">
        <v>26</v>
      </c>
      <c r="H19" t="s">
        <v>24</v>
      </c>
      <c r="I19">
        <v>0</v>
      </c>
      <c r="J19">
        <f t="shared" si="0"/>
        <v>1</v>
      </c>
      <c r="K19" t="s">
        <v>25</v>
      </c>
      <c r="L19" t="s">
        <v>25</v>
      </c>
      <c r="M19" t="s">
        <v>25</v>
      </c>
      <c r="N19" t="s">
        <v>25</v>
      </c>
    </row>
    <row r="20" spans="1:14" x14ac:dyDescent="0.2">
      <c r="A20" t="s">
        <v>55</v>
      </c>
      <c r="B20">
        <f>8/104</f>
        <v>7.6923076923076927E-2</v>
      </c>
      <c r="C20" t="s">
        <v>56</v>
      </c>
      <c r="D20" t="s">
        <v>52</v>
      </c>
      <c r="E20" t="s">
        <v>54</v>
      </c>
      <c r="F20" t="s">
        <v>57</v>
      </c>
      <c r="G20" t="s">
        <v>26</v>
      </c>
      <c r="H20" t="s">
        <v>24</v>
      </c>
      <c r="I20">
        <v>0</v>
      </c>
      <c r="J20">
        <f t="shared" si="0"/>
        <v>7.6923076923076927E-2</v>
      </c>
      <c r="K20" t="s">
        <v>25</v>
      </c>
      <c r="L20" t="s">
        <v>25</v>
      </c>
      <c r="M20" t="s">
        <v>25</v>
      </c>
      <c r="N20" t="s">
        <v>25</v>
      </c>
    </row>
    <row r="21" spans="1:14" x14ac:dyDescent="0.2">
      <c r="A21" t="s">
        <v>58</v>
      </c>
      <c r="B21">
        <f>12000/104</f>
        <v>115.38461538461539</v>
      </c>
      <c r="C21" t="s">
        <v>59</v>
      </c>
      <c r="D21" t="s">
        <v>52</v>
      </c>
      <c r="E21" t="s">
        <v>33</v>
      </c>
      <c r="F21" t="s">
        <v>60</v>
      </c>
      <c r="G21" t="s">
        <v>26</v>
      </c>
      <c r="H21" t="s">
        <v>24</v>
      </c>
      <c r="I21">
        <v>0</v>
      </c>
      <c r="J21">
        <f t="shared" si="0"/>
        <v>115.38461538461539</v>
      </c>
      <c r="K21" t="s">
        <v>25</v>
      </c>
      <c r="L21" t="s">
        <v>25</v>
      </c>
      <c r="M21" t="s">
        <v>25</v>
      </c>
      <c r="N21" t="s">
        <v>25</v>
      </c>
    </row>
    <row r="22" spans="1:14" x14ac:dyDescent="0.2">
      <c r="A22" t="s">
        <v>101</v>
      </c>
      <c r="B22">
        <v>1</v>
      </c>
      <c r="C22" t="s">
        <v>35</v>
      </c>
      <c r="D22" t="s">
        <v>36</v>
      </c>
      <c r="E22" t="s">
        <v>103</v>
      </c>
      <c r="F22" t="s">
        <v>48</v>
      </c>
      <c r="G22" t="s">
        <v>26</v>
      </c>
      <c r="H22" t="s">
        <v>119</v>
      </c>
      <c r="I22">
        <v>0</v>
      </c>
      <c r="J22" t="s">
        <v>25</v>
      </c>
      <c r="K22" t="s">
        <v>25</v>
      </c>
      <c r="L22" t="s">
        <v>25</v>
      </c>
      <c r="M22" t="s">
        <v>25</v>
      </c>
      <c r="N22" t="s">
        <v>25</v>
      </c>
    </row>
    <row r="23" spans="1:14" ht="16" x14ac:dyDescent="0.2">
      <c r="A23" s="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Milling</vt:lpstr>
      <vt:lpstr>Mashing</vt:lpstr>
      <vt:lpstr>Lautering</vt:lpstr>
      <vt:lpstr>Wort boiling</vt:lpstr>
      <vt:lpstr>Separation</vt:lpstr>
      <vt:lpstr>Cooling</vt:lpstr>
      <vt:lpstr>Fermentation</vt:lpstr>
      <vt:lpstr>Conditioning</vt:lpstr>
      <vt:lpstr>Filtration</vt:lpstr>
      <vt:lpstr>Carbonation</vt:lpstr>
      <vt:lpstr>Filling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janpopie</dc:creator>
  <cp:lastModifiedBy>Jan-Linus Popien</cp:lastModifiedBy>
  <dcterms:created xsi:type="dcterms:W3CDTF">2021-08-09T07:16:01Z</dcterms:created>
  <dcterms:modified xsi:type="dcterms:W3CDTF">2025-05-14T15:17:59Z</dcterms:modified>
</cp:coreProperties>
</file>